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07"/>
  <workbookPr filterPrivacy="1" defaultThemeVersion="166925"/>
  <xr:revisionPtr revIDLastSave="0" documentId="13_ncr:1_{E84D6260-B804-BB44-B6CD-E0B3AF47C9AD}" xr6:coauthVersionLast="47" xr6:coauthVersionMax="47" xr10:uidLastSave="{00000000-0000-0000-0000-000000000000}"/>
  <bookViews>
    <workbookView xWindow="29400" yWindow="0" windowWidth="38400" windowHeight="21600" tabRatio="686" xr2:uid="{E415856D-71E4-43B4-9CF1-7F672175DD03}"/>
  </bookViews>
  <sheets>
    <sheet name="資金計画書" sheetId="47" r:id="rId1"/>
    <sheet name="調達の概要" sheetId="45" r:id="rId2"/>
    <sheet name="自己資金・民間資金" sheetId="6" r:id="rId3"/>
    <sheet name="積算の内訳（明細入力）" sheetId="34" r:id="rId4"/>
    <sheet name="積算の内訳" sheetId="51" r:id="rId5"/>
    <sheet name="一次テーブル" sheetId="49" state="hidden" r:id="rId6"/>
    <sheet name="リストデータ" sheetId="48" state="hidden" r:id="rId7"/>
  </sheets>
  <definedNames>
    <definedName name="_xlnm._FilterDatabase" localSheetId="2" hidden="1">自己資金・民間資金!$A$9:$F$9</definedName>
    <definedName name="_xlnm._FilterDatabase" localSheetId="3" hidden="1">'積算の内訳（明細入力）'!$A$7:$R$100</definedName>
    <definedName name="_xlnm.Print_Area" localSheetId="0">資金計画書!$B$1:$H$19</definedName>
    <definedName name="_xlnm.Print_Area" localSheetId="2">自己資金・民間資金!$A$1:$F$40</definedName>
    <definedName name="_xlnm.Print_Area" localSheetId="3">'積算の内訳（明細入力）'!$A$1:$O$110</definedName>
    <definedName name="_xlnm.Print_Area" localSheetId="1">調達の概要!$A$1:$I$60</definedName>
    <definedName name="_xlnm.Print_Titles" localSheetId="2">自己資金・民間資金!$7:$9</definedName>
    <definedName name="_xlnm.Print_Titles" localSheetId="3">'積算の内訳（明細入力）'!$5:$7</definedName>
    <definedName name="資金分配団体" localSheetId="4">テーブル1[FDO目的区分]</definedName>
    <definedName name="資金分配団体">テーブル1[FDO目的区分]</definedName>
    <definedName name="実行団体" localSheetId="4">テーブル2[ADO目的区分]</definedName>
    <definedName name="実行団体">テーブル2[ADO目的区分]</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01" i="34" l="1"/>
  <c r="R101" i="34"/>
  <c r="Q101" i="34" s="1"/>
  <c r="J102" i="34"/>
  <c r="R102" i="34" s="1"/>
  <c r="Q102" i="34" s="1"/>
  <c r="J103" i="34"/>
  <c r="R103" i="34" s="1"/>
  <c r="Q103" i="34" s="1"/>
  <c r="J104" i="34"/>
  <c r="R104" i="34" s="1"/>
  <c r="Q104" i="34" s="1"/>
  <c r="J105" i="34"/>
  <c r="R105" i="34"/>
  <c r="Q105" i="34" s="1"/>
  <c r="J106" i="34"/>
  <c r="R106" i="34" s="1"/>
  <c r="Q106" i="34" s="1"/>
  <c r="J107" i="34"/>
  <c r="R107" i="34" s="1"/>
  <c r="Q107" i="34" s="1"/>
  <c r="J108" i="34"/>
  <c r="R108" i="34"/>
  <c r="Q108" i="34" s="1"/>
  <c r="J109" i="34"/>
  <c r="R109" i="34"/>
  <c r="Q109" i="34" s="1"/>
  <c r="J110" i="34"/>
  <c r="R110" i="34" s="1"/>
  <c r="Q110" i="34" s="1"/>
  <c r="J8" i="34"/>
  <c r="J9" i="34"/>
  <c r="J10" i="34"/>
  <c r="J11" i="34"/>
  <c r="J12" i="34"/>
  <c r="J13" i="34"/>
  <c r="J14" i="34"/>
  <c r="J15" i="34"/>
  <c r="J16" i="34"/>
  <c r="J17" i="34"/>
  <c r="J18" i="34"/>
  <c r="J19" i="34"/>
  <c r="J20" i="34"/>
  <c r="J21" i="34"/>
  <c r="J22" i="34"/>
  <c r="J23" i="34"/>
  <c r="J24" i="34"/>
  <c r="J25" i="34"/>
  <c r="J26" i="34"/>
  <c r="J27" i="34"/>
  <c r="J28" i="34"/>
  <c r="J29" i="34"/>
  <c r="J30" i="34"/>
  <c r="J31" i="34"/>
  <c r="J32" i="34"/>
  <c r="J33" i="34"/>
  <c r="J34" i="34"/>
  <c r="J35" i="34"/>
  <c r="J36" i="34"/>
  <c r="J37" i="34"/>
  <c r="J38" i="34"/>
  <c r="J39" i="34"/>
  <c r="J40" i="34"/>
  <c r="J41" i="34"/>
  <c r="J42" i="34"/>
  <c r="J43" i="34"/>
  <c r="J44" i="34"/>
  <c r="J45" i="34"/>
  <c r="J46" i="34"/>
  <c r="J47" i="34"/>
  <c r="J48" i="34"/>
  <c r="J49" i="34"/>
  <c r="J50" i="34"/>
  <c r="J51" i="34"/>
  <c r="J52" i="34"/>
  <c r="J53" i="34"/>
  <c r="J54" i="34"/>
  <c r="J55" i="34"/>
  <c r="J56" i="34"/>
  <c r="J57" i="34"/>
  <c r="J58" i="34"/>
  <c r="J59" i="34"/>
  <c r="J60" i="34"/>
  <c r="J61" i="34"/>
  <c r="J62" i="34"/>
  <c r="J63" i="34"/>
  <c r="J64" i="34"/>
  <c r="J65" i="34"/>
  <c r="J66" i="34"/>
  <c r="J67" i="34"/>
  <c r="J68" i="34"/>
  <c r="J69" i="34"/>
  <c r="J70" i="34"/>
  <c r="J71" i="34"/>
  <c r="J72" i="34"/>
  <c r="J73" i="34"/>
  <c r="J74" i="34"/>
  <c r="J75" i="34"/>
  <c r="J76" i="34"/>
  <c r="I60" i="45"/>
  <c r="I59" i="45"/>
  <c r="E40" i="45"/>
  <c r="B34" i="45"/>
  <c r="I29" i="45"/>
  <c r="B15" i="47" l="1"/>
  <c r="C13" i="45"/>
  <c r="I6" i="45"/>
  <c r="K29" i="45" s="1"/>
  <c r="L29" i="45" s="1"/>
  <c r="C10" i="45"/>
  <c r="C7" i="45"/>
  <c r="C6" i="45"/>
  <c r="I11" i="45"/>
  <c r="G14" i="47" s="1"/>
  <c r="I10" i="45"/>
  <c r="G13" i="47" s="1"/>
  <c r="H9" i="45"/>
  <c r="G9" i="45"/>
  <c r="F9" i="45"/>
  <c r="E9" i="45"/>
  <c r="I9" i="45" l="1"/>
  <c r="C17" i="47"/>
  <c r="C28" i="45" s="1"/>
  <c r="C18" i="47"/>
  <c r="C29" i="45" s="1"/>
  <c r="C13" i="47"/>
  <c r="G12" i="47"/>
  <c r="G19" i="47" s="1"/>
  <c r="C5" i="6" l="1"/>
  <c r="I5" i="6" s="1"/>
  <c r="A3" i="34"/>
  <c r="B31" i="45"/>
  <c r="B25" i="45"/>
  <c r="B33" i="45"/>
  <c r="H13" i="45" l="1"/>
  <c r="H7" i="45" s="1"/>
  <c r="F13" i="45"/>
  <c r="F7" i="45" s="1"/>
  <c r="E13" i="45"/>
  <c r="G13" i="45"/>
  <c r="G7" i="45" s="1"/>
  <c r="H14" i="45"/>
  <c r="G14" i="45"/>
  <c r="E14" i="45"/>
  <c r="F14" i="45"/>
  <c r="B8" i="51"/>
  <c r="E8" i="51" s="1"/>
  <c r="B7" i="51"/>
  <c r="B6" i="51"/>
  <c r="E7" i="45" l="1"/>
  <c r="I7" i="45" s="1"/>
  <c r="I13" i="45"/>
  <c r="F12" i="45"/>
  <c r="F8" i="45"/>
  <c r="F5" i="45" s="1"/>
  <c r="I14" i="45"/>
  <c r="E12" i="45"/>
  <c r="E8" i="45"/>
  <c r="G8" i="45"/>
  <c r="G5" i="45" s="1"/>
  <c r="G12" i="45"/>
  <c r="H8" i="45"/>
  <c r="H5" i="45" s="1"/>
  <c r="H12" i="45"/>
  <c r="I58" i="45"/>
  <c r="I57" i="45"/>
  <c r="I56" i="45"/>
  <c r="I55" i="45"/>
  <c r="I54" i="45"/>
  <c r="I53" i="45"/>
  <c r="I52" i="45"/>
  <c r="I51" i="45"/>
  <c r="I50" i="45"/>
  <c r="I49" i="45"/>
  <c r="I48" i="45"/>
  <c r="I47" i="45"/>
  <c r="I46" i="45"/>
  <c r="F18" i="47"/>
  <c r="E18" i="47" s="1"/>
  <c r="H40" i="45"/>
  <c r="G40" i="45"/>
  <c r="F40" i="45"/>
  <c r="H39" i="45"/>
  <c r="G39" i="45"/>
  <c r="F39" i="45"/>
  <c r="E39" i="45"/>
  <c r="F15" i="45" l="1"/>
  <c r="F41" i="45"/>
  <c r="H15" i="45"/>
  <c r="H41" i="45"/>
  <c r="G15" i="45"/>
  <c r="G41" i="45"/>
  <c r="F13" i="47"/>
  <c r="E13" i="47" s="1"/>
  <c r="I12" i="45"/>
  <c r="I8" i="45"/>
  <c r="E5" i="45"/>
  <c r="E41" i="45" s="1"/>
  <c r="I40" i="45"/>
  <c r="F14" i="47" l="1"/>
  <c r="E14" i="47" s="1"/>
  <c r="E15" i="45"/>
  <c r="I5" i="45"/>
  <c r="I41" i="45" s="1"/>
  <c r="I45" i="45"/>
  <c r="H44" i="45"/>
  <c r="G44" i="45"/>
  <c r="F44" i="45"/>
  <c r="E44" i="45"/>
  <c r="H32" i="45"/>
  <c r="G32" i="45"/>
  <c r="F32" i="45"/>
  <c r="E32" i="45"/>
  <c r="H26" i="45"/>
  <c r="G26" i="45"/>
  <c r="F26" i="45"/>
  <c r="E26" i="45"/>
  <c r="H20" i="45"/>
  <c r="G20" i="45"/>
  <c r="F20" i="45"/>
  <c r="E20" i="45"/>
  <c r="R64" i="34"/>
  <c r="Q64" i="34" s="1"/>
  <c r="R65" i="34"/>
  <c r="Q65" i="34" s="1"/>
  <c r="R66" i="34"/>
  <c r="Q66" i="34" s="1"/>
  <c r="R67" i="34"/>
  <c r="Q67" i="34" s="1"/>
  <c r="R68" i="34"/>
  <c r="Q68" i="34" s="1"/>
  <c r="R69" i="34"/>
  <c r="Q69" i="34" s="1"/>
  <c r="R70" i="34"/>
  <c r="Q70" i="34" s="1"/>
  <c r="R71" i="34"/>
  <c r="Q71" i="34" s="1"/>
  <c r="R72" i="34"/>
  <c r="Q72" i="34" s="1"/>
  <c r="R73" i="34"/>
  <c r="Q73" i="34" s="1"/>
  <c r="R74" i="34"/>
  <c r="Q74" i="34" s="1"/>
  <c r="R75" i="34"/>
  <c r="Q75" i="34" s="1"/>
  <c r="R76" i="34"/>
  <c r="Q76" i="34" s="1"/>
  <c r="J77" i="34"/>
  <c r="R77" i="34" s="1"/>
  <c r="Q77" i="34" s="1"/>
  <c r="J78" i="34"/>
  <c r="R78" i="34" s="1"/>
  <c r="Q78" i="34" s="1"/>
  <c r="J79" i="34"/>
  <c r="R79" i="34" s="1"/>
  <c r="Q79" i="34" s="1"/>
  <c r="J80" i="34"/>
  <c r="R80" i="34" s="1"/>
  <c r="Q80" i="34" s="1"/>
  <c r="J81" i="34"/>
  <c r="R81" i="34" s="1"/>
  <c r="Q81" i="34" s="1"/>
  <c r="J82" i="34"/>
  <c r="R82" i="34" s="1"/>
  <c r="Q82" i="34" s="1"/>
  <c r="J83" i="34"/>
  <c r="R83" i="34" s="1"/>
  <c r="Q83" i="34" s="1"/>
  <c r="J84" i="34"/>
  <c r="R84" i="34" s="1"/>
  <c r="Q84" i="34" s="1"/>
  <c r="J85" i="34"/>
  <c r="R85" i="34" s="1"/>
  <c r="Q85" i="34" s="1"/>
  <c r="J86" i="34"/>
  <c r="R86" i="34" s="1"/>
  <c r="Q86" i="34" s="1"/>
  <c r="J87" i="34"/>
  <c r="R87" i="34" s="1"/>
  <c r="Q87" i="34" s="1"/>
  <c r="J88" i="34"/>
  <c r="R88" i="34" s="1"/>
  <c r="Q88" i="34" s="1"/>
  <c r="J89" i="34"/>
  <c r="R89" i="34" s="1"/>
  <c r="Q89" i="34" s="1"/>
  <c r="J90" i="34"/>
  <c r="R90" i="34" s="1"/>
  <c r="Q90" i="34" s="1"/>
  <c r="J91" i="34"/>
  <c r="R91" i="34" s="1"/>
  <c r="Q91" i="34" s="1"/>
  <c r="J92" i="34"/>
  <c r="R92" i="34" s="1"/>
  <c r="Q92" i="34" s="1"/>
  <c r="J93" i="34"/>
  <c r="R93" i="34" s="1"/>
  <c r="Q93" i="34" s="1"/>
  <c r="J94" i="34"/>
  <c r="R94" i="34" s="1"/>
  <c r="Q94" i="34" s="1"/>
  <c r="J95" i="34"/>
  <c r="R95" i="34" s="1"/>
  <c r="Q95" i="34" s="1"/>
  <c r="J96" i="34"/>
  <c r="R96" i="34" s="1"/>
  <c r="Q96" i="34" s="1"/>
  <c r="J97" i="34"/>
  <c r="R97" i="34" s="1"/>
  <c r="Q97" i="34" s="1"/>
  <c r="J98" i="34"/>
  <c r="R98" i="34" s="1"/>
  <c r="Q98" i="34" s="1"/>
  <c r="J99" i="34"/>
  <c r="R99" i="34" s="1"/>
  <c r="Q99" i="34" s="1"/>
  <c r="J100" i="34"/>
  <c r="R100" i="34" s="1"/>
  <c r="Q100" i="34" s="1"/>
  <c r="B104" i="49" a="1"/>
  <c r="A196" i="49" a="1"/>
  <c r="A14" i="49" a="1"/>
  <c r="B85" i="49" a="1"/>
  <c r="A85" i="49" a="1"/>
  <c r="B187" i="49" a="1"/>
  <c r="B152" i="49" a="1"/>
  <c r="B176" i="49" a="1"/>
  <c r="B175" i="49" a="1"/>
  <c r="B158" i="49" a="1"/>
  <c r="A164" i="49" a="1"/>
  <c r="B136" i="49" a="1"/>
  <c r="B165" i="49" a="1"/>
  <c r="B185" i="49" a="1"/>
  <c r="B37" i="49" a="1"/>
  <c r="B168" i="49" a="1"/>
  <c r="B17" i="49" a="1"/>
  <c r="A109" i="49" a="1"/>
  <c r="B135" i="49" a="1"/>
  <c r="B163" i="49" a="1"/>
  <c r="A28" i="49" a="1"/>
  <c r="A64" i="49" a="1"/>
  <c r="A26" i="49" a="1"/>
  <c r="B142" i="49" a="1"/>
  <c r="B101" i="49" a="1"/>
  <c r="B137" i="49" a="1"/>
  <c r="B67" i="49" a="1"/>
  <c r="A111" i="49" a="1"/>
  <c r="A145" i="49" a="1"/>
  <c r="A116" i="49" a="1"/>
  <c r="A104" i="49" a="1"/>
  <c r="A106" i="49" a="1"/>
  <c r="B11" i="49" a="1"/>
  <c r="B198" i="49" a="1"/>
  <c r="B126" i="49" a="1"/>
  <c r="A121" i="49" a="1"/>
  <c r="A143" i="49" a="1"/>
  <c r="B14" i="49" a="1"/>
  <c r="A70" i="49" a="1"/>
  <c r="B4" i="49" a="1"/>
  <c r="B66" i="49" a="1"/>
  <c r="A152" i="49" a="1"/>
  <c r="B128" i="49" a="1"/>
  <c r="B29" i="49" a="1"/>
  <c r="B94" i="49" a="1"/>
  <c r="A27" i="49" a="1"/>
  <c r="B30" i="49" a="1"/>
  <c r="B71" i="49" a="1"/>
  <c r="A3" i="49" a="1"/>
  <c r="A130" i="49" a="1"/>
  <c r="A169" i="49" a="1"/>
  <c r="A35" i="49" a="1"/>
  <c r="B143" i="49" a="1"/>
  <c r="B132" i="49" a="1"/>
  <c r="B81" i="49" a="1"/>
  <c r="A9" i="49" a="1"/>
  <c r="A60" i="49" a="1"/>
  <c r="B27" i="49" a="1"/>
  <c r="A156" i="49" a="1"/>
  <c r="B7" i="49" a="1"/>
  <c r="A87" i="49" a="1"/>
  <c r="B146" i="49" a="1"/>
  <c r="A139" i="49" a="1"/>
  <c r="A193" i="49" a="1"/>
  <c r="A146" i="49" a="1"/>
  <c r="B96" i="49" a="1"/>
  <c r="B9" i="49" a="1"/>
  <c r="B44" i="49" a="1"/>
  <c r="B200" i="49" a="1"/>
  <c r="B18" i="49" a="1"/>
  <c r="B127" i="49" a="1"/>
  <c r="A122" i="49" a="1"/>
  <c r="B88" i="49" a="1"/>
  <c r="B72" i="49" a="1"/>
  <c r="B131" i="49" a="1"/>
  <c r="B196" i="49" a="1"/>
  <c r="A42" i="49" a="1"/>
  <c r="A76" i="49" a="1"/>
  <c r="A161" i="49" a="1"/>
  <c r="A155" i="49" a="1"/>
  <c r="B64" i="49" a="1"/>
  <c r="B53" i="49" a="1"/>
  <c r="A34" i="49" a="1"/>
  <c r="A41" i="49" a="1"/>
  <c r="A113" i="49" a="1"/>
  <c r="A24" i="49" a="1"/>
  <c r="A80" i="49" a="1"/>
  <c r="B57" i="49" a="1"/>
  <c r="A118" i="49" a="1"/>
  <c r="B97" i="49" a="1"/>
  <c r="B118" i="49" a="1"/>
  <c r="A114" i="49" a="1"/>
  <c r="A131" i="49" a="1"/>
  <c r="B192" i="49" a="1"/>
  <c r="A135" i="49" a="1"/>
  <c r="A44" i="49" a="1"/>
  <c r="A38" i="49" a="1"/>
  <c r="B161" i="49" a="1"/>
  <c r="A201" i="49" a="1"/>
  <c r="B121" i="49" a="1"/>
  <c r="B195" i="49" a="1"/>
  <c r="B41" i="49" a="1"/>
  <c r="B155" i="49" a="1"/>
  <c r="B129" i="49" a="1"/>
  <c r="A148" i="49" a="1"/>
  <c r="A137" i="49" a="1"/>
  <c r="A20" i="49" a="1"/>
  <c r="B38" i="49" a="1"/>
  <c r="A120" i="49" a="1"/>
  <c r="B28" i="49" a="1"/>
  <c r="A125" i="49" a="1"/>
  <c r="A51" i="49" a="1"/>
  <c r="A79" i="49" a="1"/>
  <c r="A171" i="49" a="1"/>
  <c r="B171" i="49" a="1"/>
  <c r="A15" i="49" a="1"/>
  <c r="A77" i="49" a="1"/>
  <c r="A198" i="49" a="1"/>
  <c r="B159" i="49" a="1"/>
  <c r="A188" i="49" a="1"/>
  <c r="B197" i="49" a="1"/>
  <c r="A53" i="49" a="1"/>
  <c r="A21" i="49" a="1"/>
  <c r="A199" i="49" a="1"/>
  <c r="A73" i="49" a="1"/>
  <c r="B105" i="49" a="1"/>
  <c r="A86" i="49" a="1"/>
  <c r="B188" i="49" a="1"/>
  <c r="B8" i="49" a="1"/>
  <c r="A175" i="49" a="1"/>
  <c r="B73" i="49" a="1"/>
  <c r="A158" i="49" a="1"/>
  <c r="A89" i="49" a="1"/>
  <c r="A200" i="49" a="1"/>
  <c r="A136" i="49" a="1"/>
  <c r="B91" i="49" a="1"/>
  <c r="A11" i="49" a="1"/>
  <c r="B24" i="49" a="1"/>
  <c r="A160" i="49" a="1"/>
  <c r="B92" i="49" a="1"/>
  <c r="B75" i="49" a="1"/>
  <c r="B108" i="49" a="1"/>
  <c r="A173" i="49" a="1"/>
  <c r="A184" i="49" a="1"/>
  <c r="A185" i="49" a="1"/>
  <c r="B52" i="49" a="1"/>
  <c r="A153" i="49" a="1"/>
  <c r="A6" i="49" a="1"/>
  <c r="B153" i="49" a="1"/>
  <c r="A59" i="49" a="1"/>
  <c r="B133" i="49" a="1"/>
  <c r="B182" i="49" a="1"/>
  <c r="A10" i="49" a="1"/>
  <c r="B3" i="49" a="1"/>
  <c r="A43" i="49" a="1"/>
  <c r="A88" i="49" a="1"/>
  <c r="B130" i="49" a="1"/>
  <c r="B190" i="49" a="1"/>
  <c r="B68" i="49" a="1"/>
  <c r="B59" i="49" a="1"/>
  <c r="B98" i="49" a="1"/>
  <c r="B178" i="49" a="1"/>
  <c r="B84" i="49" a="1"/>
  <c r="A140" i="49" a="1"/>
  <c r="A178" i="49" a="1"/>
  <c r="A128" i="49" a="1"/>
  <c r="A57" i="49" a="1"/>
  <c r="B141" i="49" a="1"/>
  <c r="B25" i="49" a="1"/>
  <c r="B106" i="49" a="1"/>
  <c r="B32" i="49" a="1"/>
  <c r="A66" i="49" a="1"/>
  <c r="B148" i="49" a="1"/>
  <c r="A49" i="49" a="1"/>
  <c r="A181" i="49" a="1"/>
  <c r="B166" i="49" a="1"/>
  <c r="B111" i="49" a="1"/>
  <c r="A165" i="49" a="1"/>
  <c r="A95" i="49" a="1"/>
  <c r="B43" i="49" a="1"/>
  <c r="B201" i="49" a="1"/>
  <c r="B54" i="49" a="1"/>
  <c r="B34" i="49" a="1"/>
  <c r="A94" i="49" a="1"/>
  <c r="B125" i="49" a="1"/>
  <c r="A102" i="49" a="1"/>
  <c r="B82" i="49" a="1"/>
  <c r="B110" i="49" a="1"/>
  <c r="A149" i="49" a="1"/>
  <c r="A96" i="49" a="1"/>
  <c r="A99" i="49" a="1"/>
  <c r="B46" i="49" a="1"/>
  <c r="B6" i="49" a="1"/>
  <c r="B194" i="49" a="1"/>
  <c r="A170" i="49" a="1"/>
  <c r="B103" i="49" a="1"/>
  <c r="B149" i="49" a="1"/>
  <c r="A168" i="49" a="1"/>
  <c r="A97" i="49" a="1"/>
  <c r="A17" i="49" a="1"/>
  <c r="B99" i="49" a="1"/>
  <c r="B120" i="49" a="1"/>
  <c r="A119" i="49" a="1"/>
  <c r="B49" i="49" a="1"/>
  <c r="B93" i="49" a="1"/>
  <c r="A68" i="49" a="1"/>
  <c r="B33" i="49" a="1"/>
  <c r="B115" i="49" a="1"/>
  <c r="B39" i="49" a="1"/>
  <c r="B113" i="49" a="1"/>
  <c r="B173" i="49" a="1"/>
  <c r="A45" i="49" a="1"/>
  <c r="A47" i="49" a="1"/>
  <c r="B164" i="49" a="1"/>
  <c r="B48" i="49" a="1"/>
  <c r="A179" i="49" a="1"/>
  <c r="A39" i="49" a="1"/>
  <c r="B124" i="49" a="1"/>
  <c r="B40" i="49" a="1"/>
  <c r="B62" i="49" a="1"/>
  <c r="B117" i="49" a="1"/>
  <c r="A98" i="49" a="1"/>
  <c r="B189" i="49" a="1"/>
  <c r="B42" i="49" a="1"/>
  <c r="B89" i="49" a="1"/>
  <c r="A180" i="49" a="1"/>
  <c r="B90" i="49" a="1"/>
  <c r="A129" i="49" a="1"/>
  <c r="B58" i="49" a="1"/>
  <c r="A123" i="49" a="1"/>
  <c r="B179" i="49" a="1"/>
  <c r="B181" i="49" a="1"/>
  <c r="B23" i="49" a="1"/>
  <c r="B114" i="49" a="1"/>
  <c r="B65" i="49" a="1"/>
  <c r="A50" i="49" a="1"/>
  <c r="B76" i="49" a="1"/>
  <c r="A2" i="49" a="1"/>
  <c r="B139" i="49" a="1"/>
  <c r="A189" i="49" a="1"/>
  <c r="A48" i="49" a="1"/>
  <c r="B55" i="49" a="1"/>
  <c r="A183" i="49" a="1"/>
  <c r="B150" i="49" a="1"/>
  <c r="B78" i="49" a="1"/>
  <c r="B112" i="49" a="1"/>
  <c r="A37" i="49" a="1"/>
  <c r="B170" i="49" a="1"/>
  <c r="B69" i="49" a="1"/>
  <c r="B47" i="49" a="1"/>
  <c r="A107" i="49" a="1"/>
  <c r="B61" i="49" a="1"/>
  <c r="A33" i="49" a="1"/>
  <c r="A166" i="49" a="1"/>
  <c r="B79" i="49" a="1"/>
  <c r="A84" i="49" a="1"/>
  <c r="A132" i="49" a="1"/>
  <c r="B2" i="49" a="1"/>
  <c r="A112" i="49" a="1"/>
  <c r="B144" i="49" a="1"/>
  <c r="A147" i="49" a="1"/>
  <c r="A30" i="49" a="1"/>
  <c r="B193" i="49" a="1"/>
  <c r="A117" i="49" a="1"/>
  <c r="A72" i="49" a="1"/>
  <c r="A133" i="49" a="1"/>
  <c r="A142" i="49" a="1"/>
  <c r="B35" i="49" a="1"/>
  <c r="B169" i="49" a="1"/>
  <c r="A81" i="49" a="1"/>
  <c r="A23" i="49" a="1"/>
  <c r="A144" i="49" a="1"/>
  <c r="B102" i="49" a="1"/>
  <c r="A159" i="49" a="1"/>
  <c r="A67" i="49" a="1"/>
  <c r="A69" i="49" a="1"/>
  <c r="B119" i="49" a="1"/>
  <c r="I2" i="49" a="1"/>
  <c r="A167" i="49" a="1"/>
  <c r="B86" i="49" a="1"/>
  <c r="B10" i="49" a="1"/>
  <c r="A55" i="49" a="1"/>
  <c r="A105" i="49" a="1"/>
  <c r="B15" i="49" a="1"/>
  <c r="A141" i="49" a="1"/>
  <c r="B36" i="49" a="1"/>
  <c r="B51" i="49" a="1"/>
  <c r="B77" i="49" a="1"/>
  <c r="B21" i="49" a="1"/>
  <c r="B5" i="49" a="1"/>
  <c r="B100" i="49" a="1"/>
  <c r="B157" i="49" a="1"/>
  <c r="B31" i="49" a="1"/>
  <c r="A16" i="49" a="1"/>
  <c r="A191" i="49" a="1"/>
  <c r="B13" i="49" a="1"/>
  <c r="A18" i="49" a="1"/>
  <c r="B16" i="49" a="1"/>
  <c r="A63" i="49" a="1"/>
  <c r="A74" i="49" a="1"/>
  <c r="A5" i="49" a="1"/>
  <c r="A174" i="49" a="1"/>
  <c r="A7" i="49" a="1"/>
  <c r="A75" i="49" a="1"/>
  <c r="A61" i="49" a="1"/>
  <c r="A150" i="49" a="1"/>
  <c r="B167" i="49" a="1"/>
  <c r="B45" i="49" a="1"/>
  <c r="B177" i="49" a="1"/>
  <c r="A65" i="49" a="1"/>
  <c r="A91" i="49" a="1"/>
  <c r="A54" i="49" a="1"/>
  <c r="B122" i="49" a="1"/>
  <c r="B184" i="49" a="1"/>
  <c r="B12" i="49" a="1"/>
  <c r="B63" i="49" a="1"/>
  <c r="A176" i="49" a="1"/>
  <c r="A187" i="49" a="1"/>
  <c r="A163" i="49" a="1"/>
  <c r="B22" i="49" a="1"/>
  <c r="B154" i="49" a="1"/>
  <c r="B123" i="49" a="1"/>
  <c r="A192" i="49" a="1"/>
  <c r="A138" i="49" a="1"/>
  <c r="B174" i="49" a="1"/>
  <c r="A195" i="49" a="1"/>
  <c r="A197" i="49" a="1"/>
  <c r="B87" i="49" a="1"/>
  <c r="A101" i="49" a="1"/>
  <c r="A93" i="49" a="1"/>
  <c r="B70" i="49" a="1"/>
  <c r="A190" i="49" a="1"/>
  <c r="B186" i="49" a="1"/>
  <c r="A162" i="49" a="1"/>
  <c r="A100" i="49" a="1"/>
  <c r="B80" i="49" a="1"/>
  <c r="B156" i="49" a="1"/>
  <c r="B20" i="49" a="1"/>
  <c r="A46" i="49" a="1"/>
  <c r="A82" i="49" a="1"/>
  <c r="B180" i="49" a="1"/>
  <c r="A172" i="49" a="1"/>
  <c r="B140" i="49" a="1"/>
  <c r="B19" i="49" a="1"/>
  <c r="A157" i="49" a="1"/>
  <c r="A78" i="49" a="1"/>
  <c r="A62" i="49" a="1"/>
  <c r="A58" i="49" a="1"/>
  <c r="B172" i="49" a="1"/>
  <c r="A22" i="49" a="1"/>
  <c r="A115" i="49" a="1"/>
  <c r="A4" i="49" a="1"/>
  <c r="B107" i="49" a="1"/>
  <c r="A19" i="49" a="1"/>
  <c r="A182" i="49" a="1"/>
  <c r="B116" i="49" a="1"/>
  <c r="A92" i="49" a="1"/>
  <c r="A124" i="49" a="1"/>
  <c r="A83" i="49" a="1"/>
  <c r="A151" i="49" a="1"/>
  <c r="B191" i="49" a="1"/>
  <c r="A177" i="49" a="1"/>
  <c r="A126" i="49" a="1"/>
  <c r="A8" i="49" a="1"/>
  <c r="B83" i="49" a="1"/>
  <c r="A56" i="49" a="1"/>
  <c r="A12" i="49" a="1"/>
  <c r="B60" i="49" a="1"/>
  <c r="B74" i="49" a="1"/>
  <c r="A103" i="49" a="1"/>
  <c r="A40" i="49" a="1"/>
  <c r="B56" i="49" a="1"/>
  <c r="B160" i="49" a="1"/>
  <c r="A36" i="49" a="1"/>
  <c r="A154" i="49" a="1"/>
  <c r="B138" i="49" a="1"/>
  <c r="A52" i="49" a="1"/>
  <c r="A29" i="49" a="1"/>
  <c r="A186" i="49" a="1"/>
  <c r="B183" i="49" a="1"/>
  <c r="A108" i="49" a="1"/>
  <c r="B26" i="49" a="1"/>
  <c r="B199" i="49" a="1"/>
  <c r="A71" i="49" a="1"/>
  <c r="B162" i="49" a="1"/>
  <c r="B151" i="49" a="1"/>
  <c r="A127" i="49" a="1"/>
  <c r="B147" i="49" a="1"/>
  <c r="A32" i="49" a="1"/>
  <c r="B145" i="49" a="1"/>
  <c r="A110" i="49" a="1"/>
  <c r="B50" i="49" a="1"/>
  <c r="B134" i="49" a="1"/>
  <c r="A31" i="49" a="1"/>
  <c r="B109" i="49" a="1"/>
  <c r="B95" i="49" a="1"/>
  <c r="A134" i="49" a="1"/>
  <c r="A194" i="49" a="1"/>
  <c r="A13" i="49" a="1"/>
  <c r="A25" i="49" a="1"/>
  <c r="A90" i="49" a="1"/>
  <c r="F12" i="47" l="1"/>
  <c r="E12" i="47" s="1"/>
  <c r="I15" i="45"/>
  <c r="K8" i="45"/>
  <c r="A154" i="49"/>
  <c r="A149" i="49"/>
  <c r="A95" i="49"/>
  <c r="A157" i="49"/>
  <c r="A169" i="49"/>
  <c r="A153" i="49"/>
  <c r="A113" i="49"/>
  <c r="A75" i="49"/>
  <c r="A108" i="49"/>
  <c r="B12" i="49"/>
  <c r="A170" i="49"/>
  <c r="A183" i="49"/>
  <c r="A51" i="49"/>
  <c r="A42" i="49"/>
  <c r="A98" i="49"/>
  <c r="B57" i="49"/>
  <c r="A84" i="49"/>
  <c r="A32" i="49"/>
  <c r="A21" i="49"/>
  <c r="B67" i="49"/>
  <c r="A55" i="49"/>
  <c r="A135" i="49"/>
  <c r="A99" i="49"/>
  <c r="B106" i="49"/>
  <c r="A151" i="49"/>
  <c r="B29" i="49"/>
  <c r="A40" i="49"/>
  <c r="B109" i="49"/>
  <c r="B115" i="49"/>
  <c r="B10" i="49"/>
  <c r="B151" i="49"/>
  <c r="A34" i="49"/>
  <c r="A85" i="49"/>
  <c r="A74" i="49"/>
  <c r="A126" i="49"/>
  <c r="B150" i="49"/>
  <c r="B114" i="49"/>
  <c r="A27" i="49"/>
  <c r="B161" i="49"/>
  <c r="A171" i="49"/>
  <c r="A24" i="49"/>
  <c r="B76" i="49"/>
  <c r="A111" i="49"/>
  <c r="B18" i="49"/>
  <c r="A104" i="49"/>
  <c r="B173" i="49"/>
  <c r="A97" i="49"/>
  <c r="B48" i="49"/>
  <c r="B182" i="49"/>
  <c r="B3" i="49"/>
  <c r="B191" i="49"/>
  <c r="A129" i="49"/>
  <c r="B160" i="49"/>
  <c r="A165" i="49"/>
  <c r="B99" i="49"/>
  <c r="B61" i="49"/>
  <c r="B128" i="49"/>
  <c r="A16" i="49"/>
  <c r="B113" i="49"/>
  <c r="B163" i="49"/>
  <c r="B116" i="49"/>
  <c r="A52" i="49"/>
  <c r="B156" i="49"/>
  <c r="B9" i="49"/>
  <c r="B201" i="49"/>
  <c r="A178" i="49"/>
  <c r="B141" i="49"/>
  <c r="A2" i="49"/>
  <c r="A191" i="49"/>
  <c r="B8" i="49"/>
  <c r="B125" i="49"/>
  <c r="A23" i="49"/>
  <c r="A29" i="49"/>
  <c r="B142" i="49"/>
  <c r="A137" i="49"/>
  <c r="B93" i="49"/>
  <c r="A6" i="49"/>
  <c r="B140" i="49"/>
  <c r="B158" i="49"/>
  <c r="A166" i="49"/>
  <c r="A189" i="49"/>
  <c r="A190" i="49"/>
  <c r="B105" i="49"/>
  <c r="B148" i="49"/>
  <c r="A184" i="49"/>
  <c r="B90" i="49"/>
  <c r="B54" i="49"/>
  <c r="B32" i="49"/>
  <c r="A88" i="49"/>
  <c r="B118" i="49"/>
  <c r="A176" i="49"/>
  <c r="A167" i="49"/>
  <c r="A192" i="49"/>
  <c r="B75" i="49"/>
  <c r="B88" i="49"/>
  <c r="A172" i="49"/>
  <c r="A62" i="49"/>
  <c r="B17" i="49"/>
  <c r="A26" i="49"/>
  <c r="A91" i="49"/>
  <c r="A145" i="49"/>
  <c r="B62" i="49"/>
  <c r="A173" i="49"/>
  <c r="B19" i="49"/>
  <c r="A148" i="49"/>
  <c r="A117" i="49"/>
  <c r="A185" i="49"/>
  <c r="B149" i="49"/>
  <c r="A150" i="49"/>
  <c r="A47" i="49"/>
  <c r="A200" i="49"/>
  <c r="A128" i="49"/>
  <c r="A168" i="49"/>
  <c r="A186" i="49"/>
  <c r="B137" i="49"/>
  <c r="B50" i="49"/>
  <c r="B129" i="49"/>
  <c r="B169" i="49"/>
  <c r="B102" i="49"/>
  <c r="A71" i="49"/>
  <c r="B4" i="49"/>
  <c r="B53" i="49"/>
  <c r="A177" i="49"/>
  <c r="A41" i="49"/>
  <c r="A63" i="49"/>
  <c r="B15" i="49"/>
  <c r="A199" i="49"/>
  <c r="B46" i="49"/>
  <c r="B101" i="49"/>
  <c r="B21" i="49"/>
  <c r="B154" i="49"/>
  <c r="A182" i="49"/>
  <c r="B168" i="49"/>
  <c r="B183" i="49"/>
  <c r="B82" i="49"/>
  <c r="A73" i="49"/>
  <c r="A125" i="49"/>
  <c r="B144" i="49"/>
  <c r="B58" i="49"/>
  <c r="B124" i="49"/>
  <c r="A9" i="49"/>
  <c r="B159" i="49"/>
  <c r="A201" i="49"/>
  <c r="A107" i="49"/>
  <c r="A13" i="49"/>
  <c r="B195" i="49"/>
  <c r="B170" i="49"/>
  <c r="B120" i="49"/>
  <c r="A46" i="49"/>
  <c r="B185" i="49"/>
  <c r="B192" i="49"/>
  <c r="B34" i="49"/>
  <c r="A33" i="49"/>
  <c r="B87" i="49"/>
  <c r="B13" i="49"/>
  <c r="A146" i="49"/>
  <c r="A70" i="49"/>
  <c r="B176" i="49"/>
  <c r="A139" i="49"/>
  <c r="B153" i="49"/>
  <c r="A14" i="49"/>
  <c r="A140" i="49"/>
  <c r="A92" i="49"/>
  <c r="B42" i="49"/>
  <c r="A3" i="49"/>
  <c r="A82" i="49"/>
  <c r="B132" i="49"/>
  <c r="A94" i="49"/>
  <c r="B25" i="49"/>
  <c r="A89" i="49"/>
  <c r="B98" i="49"/>
  <c r="A195" i="49"/>
  <c r="A49" i="49"/>
  <c r="A102" i="49"/>
  <c r="A179" i="49"/>
  <c r="B27" i="49"/>
  <c r="B193" i="49"/>
  <c r="B165" i="49"/>
  <c r="A193" i="49"/>
  <c r="B123" i="49"/>
  <c r="B162" i="49"/>
  <c r="B16" i="49"/>
  <c r="A81" i="49"/>
  <c r="B188" i="49"/>
  <c r="A133" i="49"/>
  <c r="B7" i="49"/>
  <c r="A25" i="49"/>
  <c r="A187" i="49"/>
  <c r="B52" i="49"/>
  <c r="A58" i="49"/>
  <c r="B20" i="49"/>
  <c r="B37" i="49"/>
  <c r="A68" i="49"/>
  <c r="A28" i="49"/>
  <c r="B84" i="49"/>
  <c r="A109" i="49"/>
  <c r="B104" i="49"/>
  <c r="A159" i="49"/>
  <c r="A11" i="49"/>
  <c r="B107" i="49"/>
  <c r="A131" i="49"/>
  <c r="A164" i="49"/>
  <c r="A56" i="49"/>
  <c r="B103" i="49"/>
  <c r="B77" i="49"/>
  <c r="B100" i="49"/>
  <c r="A106" i="49"/>
  <c r="A143" i="49"/>
  <c r="B91" i="49"/>
  <c r="A120" i="49"/>
  <c r="B39" i="49"/>
  <c r="A37" i="49"/>
  <c r="A59" i="49"/>
  <c r="B24" i="49"/>
  <c r="A136" i="49"/>
  <c r="B33" i="49"/>
  <c r="B86" i="49"/>
  <c r="A83" i="49"/>
  <c r="A132" i="49"/>
  <c r="A87" i="49"/>
  <c r="A134" i="49"/>
  <c r="A44" i="49"/>
  <c r="B172" i="49"/>
  <c r="A196" i="49"/>
  <c r="B110" i="49"/>
  <c r="B95" i="49"/>
  <c r="B44" i="49"/>
  <c r="A124" i="49"/>
  <c r="B94" i="49"/>
  <c r="A161" i="49"/>
  <c r="A10" i="49"/>
  <c r="A116" i="49"/>
  <c r="B64" i="49"/>
  <c r="B5" i="49"/>
  <c r="B2" i="49"/>
  <c r="A60" i="49"/>
  <c r="A175" i="49"/>
  <c r="B177" i="49"/>
  <c r="A22" i="49"/>
  <c r="A152" i="49"/>
  <c r="B92" i="49"/>
  <c r="A78" i="49"/>
  <c r="B122" i="49"/>
  <c r="A7" i="49"/>
  <c r="B112" i="49"/>
  <c r="B89" i="49"/>
  <c r="B66" i="49"/>
  <c r="A158" i="49"/>
  <c r="B155" i="49"/>
  <c r="A155" i="49"/>
  <c r="A20" i="49"/>
  <c r="B181" i="49"/>
  <c r="A194" i="49"/>
  <c r="A5" i="49"/>
  <c r="B187" i="49"/>
  <c r="A57" i="49"/>
  <c r="A86" i="49"/>
  <c r="A76" i="49"/>
  <c r="A66" i="49"/>
  <c r="B63" i="49"/>
  <c r="B131" i="49"/>
  <c r="A12" i="49"/>
  <c r="B74" i="49"/>
  <c r="B43" i="49"/>
  <c r="B196" i="49"/>
  <c r="A142" i="49"/>
  <c r="C142" i="49" s="1"/>
  <c r="D142" i="49" s="1"/>
  <c r="A141" i="49"/>
  <c r="A197" i="49"/>
  <c r="B45" i="49"/>
  <c r="B184" i="49"/>
  <c r="A181" i="49"/>
  <c r="A123" i="49"/>
  <c r="B78" i="49"/>
  <c r="A48" i="49"/>
  <c r="B133" i="49"/>
  <c r="B11" i="49"/>
  <c r="B146" i="49"/>
  <c r="B134" i="49"/>
  <c r="B200" i="49"/>
  <c r="A121" i="49"/>
  <c r="B108" i="49"/>
  <c r="B85" i="49"/>
  <c r="A72" i="49"/>
  <c r="A45" i="49"/>
  <c r="A64" i="49"/>
  <c r="A122" i="49"/>
  <c r="B167" i="49"/>
  <c r="A114" i="49"/>
  <c r="A118" i="49"/>
  <c r="B145" i="49"/>
  <c r="B68" i="49"/>
  <c r="A156" i="49"/>
  <c r="B189" i="49"/>
  <c r="B197" i="49"/>
  <c r="B199" i="49"/>
  <c r="B55" i="49"/>
  <c r="B56" i="49"/>
  <c r="B138" i="49"/>
  <c r="A138" i="49"/>
  <c r="A160" i="49"/>
  <c r="I2" i="49"/>
  <c r="A65" i="49"/>
  <c r="A90" i="49"/>
  <c r="A43" i="49"/>
  <c r="A101" i="49"/>
  <c r="B127" i="49"/>
  <c r="A119" i="49"/>
  <c r="A8" i="49"/>
  <c r="B31" i="49"/>
  <c r="B130" i="49"/>
  <c r="A19" i="49"/>
  <c r="A105" i="49"/>
  <c r="B41" i="49"/>
  <c r="B111" i="49"/>
  <c r="A61" i="49"/>
  <c r="B30" i="49"/>
  <c r="A100" i="49"/>
  <c r="B28" i="49"/>
  <c r="B171" i="49"/>
  <c r="A115" i="49"/>
  <c r="B38" i="49"/>
  <c r="A174" i="49"/>
  <c r="A79" i="49"/>
  <c r="A53" i="49"/>
  <c r="B79" i="49"/>
  <c r="A147" i="49"/>
  <c r="B23" i="49"/>
  <c r="B152" i="49"/>
  <c r="B121" i="49"/>
  <c r="A67" i="49"/>
  <c r="B97" i="49"/>
  <c r="A188" i="49"/>
  <c r="B126" i="49"/>
  <c r="A36" i="49"/>
  <c r="A103" i="49"/>
  <c r="B69" i="49"/>
  <c r="A77" i="49"/>
  <c r="A130" i="49"/>
  <c r="B26" i="49"/>
  <c r="A39" i="49"/>
  <c r="B71" i="49"/>
  <c r="B180" i="49"/>
  <c r="B65" i="49"/>
  <c r="B143" i="49"/>
  <c r="A31" i="49"/>
  <c r="A17" i="49"/>
  <c r="A93" i="49"/>
  <c r="A54" i="49"/>
  <c r="A112" i="49"/>
  <c r="A38" i="49"/>
  <c r="A162" i="49"/>
  <c r="B47" i="49"/>
  <c r="A35" i="49"/>
  <c r="B186" i="49"/>
  <c r="B135" i="49"/>
  <c r="A198" i="49"/>
  <c r="B49" i="49"/>
  <c r="B80" i="49"/>
  <c r="A15" i="49"/>
  <c r="B117" i="49"/>
  <c r="B175" i="49"/>
  <c r="B6" i="49"/>
  <c r="B35" i="49"/>
  <c r="B60" i="49"/>
  <c r="B22" i="49"/>
  <c r="B81" i="49"/>
  <c r="B166" i="49"/>
  <c r="A110" i="49"/>
  <c r="B70" i="49"/>
  <c r="B73" i="49"/>
  <c r="A4" i="49"/>
  <c r="B36" i="49"/>
  <c r="A163" i="49"/>
  <c r="B119" i="49"/>
  <c r="B72" i="49"/>
  <c r="B14" i="49"/>
  <c r="B51" i="49"/>
  <c r="B136" i="49"/>
  <c r="A30" i="49"/>
  <c r="A180" i="49"/>
  <c r="B174" i="49"/>
  <c r="A80" i="49"/>
  <c r="B147" i="49"/>
  <c r="B96" i="49"/>
  <c r="B198" i="49"/>
  <c r="A144" i="49"/>
  <c r="B83" i="49"/>
  <c r="A69" i="49"/>
  <c r="B190" i="49"/>
  <c r="B139" i="49"/>
  <c r="B164" i="49"/>
  <c r="A50" i="49"/>
  <c r="A127" i="49"/>
  <c r="B179" i="49"/>
  <c r="A96" i="49"/>
  <c r="B178" i="49"/>
  <c r="B40" i="49"/>
  <c r="B59" i="49"/>
  <c r="B194" i="49"/>
  <c r="B157" i="49"/>
  <c r="A18" i="49"/>
  <c r="E28" i="45"/>
  <c r="E27" i="45" s="1"/>
  <c r="P10" i="51"/>
  <c r="N8" i="51"/>
  <c r="O10" i="51"/>
  <c r="P7" i="51"/>
  <c r="N10" i="51"/>
  <c r="O7" i="51"/>
  <c r="P9" i="51"/>
  <c r="N7" i="51"/>
  <c r="O9" i="51"/>
  <c r="M9" i="51"/>
  <c r="N9" i="51"/>
  <c r="P8" i="51"/>
  <c r="M10" i="51"/>
  <c r="O8" i="51"/>
  <c r="M7" i="51"/>
  <c r="M8" i="51"/>
  <c r="G8" i="51"/>
  <c r="G6" i="51"/>
  <c r="D6" i="51"/>
  <c r="D8" i="51"/>
  <c r="E6" i="51"/>
  <c r="F6" i="51"/>
  <c r="D7" i="51"/>
  <c r="E7" i="51"/>
  <c r="G7" i="51"/>
  <c r="F8" i="51"/>
  <c r="F7" i="51"/>
  <c r="F23" i="45"/>
  <c r="E22" i="45"/>
  <c r="G23" i="45"/>
  <c r="H23" i="45"/>
  <c r="H28" i="45"/>
  <c r="H27" i="45" s="1"/>
  <c r="G28" i="45"/>
  <c r="G27" i="45" s="1"/>
  <c r="E23" i="45"/>
  <c r="F28" i="45"/>
  <c r="F27" i="45" s="1"/>
  <c r="H22" i="45"/>
  <c r="G22" i="45"/>
  <c r="F22" i="45"/>
  <c r="C140" i="49" l="1"/>
  <c r="D140" i="49" s="1"/>
  <c r="E140" i="49" s="1"/>
  <c r="C50" i="49"/>
  <c r="C77" i="49"/>
  <c r="D77" i="49" s="1"/>
  <c r="F77" i="49" s="1"/>
  <c r="C57" i="49"/>
  <c r="C98" i="49"/>
  <c r="D98" i="49" s="1"/>
  <c r="F98" i="49" s="1"/>
  <c r="C76" i="49"/>
  <c r="D76" i="49" s="1"/>
  <c r="F76" i="49" s="1"/>
  <c r="C109" i="49"/>
  <c r="D109" i="49" s="1"/>
  <c r="F109" i="49" s="1"/>
  <c r="C80" i="49"/>
  <c r="D80" i="49" s="1"/>
  <c r="E80" i="49" s="1"/>
  <c r="C31" i="49"/>
  <c r="C20" i="49"/>
  <c r="C66" i="49"/>
  <c r="C190" i="49"/>
  <c r="D190" i="49" s="1"/>
  <c r="F190" i="49" s="1"/>
  <c r="C101" i="49"/>
  <c r="D101" i="49" s="1"/>
  <c r="F101" i="49" s="1"/>
  <c r="C91" i="49"/>
  <c r="D91" i="49" s="1"/>
  <c r="E91" i="49" s="1"/>
  <c r="C131" i="49"/>
  <c r="D131" i="49" s="1"/>
  <c r="F131" i="49" s="1"/>
  <c r="C5" i="49"/>
  <c r="C100" i="49"/>
  <c r="D100" i="49" s="1"/>
  <c r="E100" i="49" s="1"/>
  <c r="C168" i="49"/>
  <c r="D168" i="49" s="1"/>
  <c r="E168" i="49" s="1"/>
  <c r="C105" i="49"/>
  <c r="D105" i="49" s="1"/>
  <c r="E105" i="49" s="1"/>
  <c r="C12" i="49"/>
  <c r="C155" i="49"/>
  <c r="D155" i="49" s="1"/>
  <c r="E155" i="49" s="1"/>
  <c r="C3" i="49"/>
  <c r="C25" i="49"/>
  <c r="C173" i="49"/>
  <c r="D173" i="49" s="1"/>
  <c r="F173" i="49" s="1"/>
  <c r="C151" i="49"/>
  <c r="D151" i="49" s="1"/>
  <c r="E151" i="49" s="1"/>
  <c r="C81" i="49"/>
  <c r="D81" i="49" s="1"/>
  <c r="E81" i="49" s="1"/>
  <c r="C184" i="49"/>
  <c r="D184" i="49" s="1"/>
  <c r="F184" i="49" s="1"/>
  <c r="C110" i="49"/>
  <c r="D110" i="49" s="1"/>
  <c r="F110" i="49" s="1"/>
  <c r="C75" i="49"/>
  <c r="D75" i="49" s="1"/>
  <c r="F75" i="49" s="1"/>
  <c r="C47" i="49"/>
  <c r="C156" i="49"/>
  <c r="D156" i="49" s="1"/>
  <c r="F156" i="49" s="1"/>
  <c r="C87" i="49"/>
  <c r="D87" i="49" s="1"/>
  <c r="E87" i="49" s="1"/>
  <c r="C41" i="49"/>
  <c r="C27" i="49"/>
  <c r="C53" i="49"/>
  <c r="C124" i="49"/>
  <c r="D124" i="49" s="1"/>
  <c r="F124" i="49" s="1"/>
  <c r="C33" i="49"/>
  <c r="C19" i="49"/>
  <c r="C167" i="49"/>
  <c r="D167" i="49" s="1"/>
  <c r="E167" i="49" s="1"/>
  <c r="C52" i="49"/>
  <c r="C28" i="49"/>
  <c r="C89" i="49"/>
  <c r="D89" i="49" s="1"/>
  <c r="F89" i="49" s="1"/>
  <c r="C153" i="49"/>
  <c r="D153" i="49" s="1"/>
  <c r="F153" i="49" s="1"/>
  <c r="C18" i="49"/>
  <c r="C64" i="49"/>
  <c r="C134" i="49"/>
  <c r="D134" i="49" s="1"/>
  <c r="F134" i="49" s="1"/>
  <c r="C14" i="49"/>
  <c r="C195" i="49"/>
  <c r="D195" i="49" s="1"/>
  <c r="E195" i="49" s="1"/>
  <c r="C73" i="49"/>
  <c r="D73" i="49" s="1"/>
  <c r="E73" i="49" s="1"/>
  <c r="C128" i="49"/>
  <c r="D128" i="49" s="1"/>
  <c r="E128" i="49" s="1"/>
  <c r="C90" i="49"/>
  <c r="D90" i="49" s="1"/>
  <c r="E90" i="49" s="1"/>
  <c r="C177" i="49"/>
  <c r="D177" i="49" s="1"/>
  <c r="F177" i="49" s="1"/>
  <c r="C200" i="49"/>
  <c r="D200" i="49" s="1"/>
  <c r="F200" i="49" s="1"/>
  <c r="C191" i="49"/>
  <c r="D191" i="49" s="1"/>
  <c r="F191" i="49" s="1"/>
  <c r="C95" i="49"/>
  <c r="D95" i="49" s="1"/>
  <c r="E95" i="49" s="1"/>
  <c r="C194" i="49"/>
  <c r="D194" i="49" s="1"/>
  <c r="F194" i="49" s="1"/>
  <c r="C120" i="49"/>
  <c r="D120" i="49" s="1"/>
  <c r="F120" i="49" s="1"/>
  <c r="C35" i="49"/>
  <c r="C84" i="49"/>
  <c r="D84" i="49" s="1"/>
  <c r="F84" i="49" s="1"/>
  <c r="C178" i="49"/>
  <c r="D178" i="49" s="1"/>
  <c r="E178" i="49" s="1"/>
  <c r="C54" i="49"/>
  <c r="C160" i="49"/>
  <c r="D160" i="49" s="1"/>
  <c r="E160" i="49" s="1"/>
  <c r="C182" i="49"/>
  <c r="D182" i="49" s="1"/>
  <c r="F182" i="49" s="1"/>
  <c r="C147" i="49"/>
  <c r="D147" i="49" s="1"/>
  <c r="F147" i="49" s="1"/>
  <c r="C4" i="49"/>
  <c r="C15" i="49"/>
  <c r="C93" i="49"/>
  <c r="D93" i="49" s="1"/>
  <c r="F93" i="49" s="1"/>
  <c r="C138" i="49"/>
  <c r="D138" i="49" s="1"/>
  <c r="F138" i="49" s="1"/>
  <c r="C133" i="49"/>
  <c r="D133" i="49" s="1"/>
  <c r="E133" i="49" s="1"/>
  <c r="C193" i="49"/>
  <c r="D193" i="49" s="1"/>
  <c r="F193" i="49" s="1"/>
  <c r="C201" i="49"/>
  <c r="D201" i="49" s="1"/>
  <c r="F201" i="49" s="1"/>
  <c r="C88" i="49"/>
  <c r="D88" i="49" s="1"/>
  <c r="F88" i="49" s="1"/>
  <c r="C17" i="49"/>
  <c r="C122" i="49"/>
  <c r="D122" i="49" s="1"/>
  <c r="F122" i="49" s="1"/>
  <c r="C24" i="49"/>
  <c r="C58" i="49"/>
  <c r="C82" i="49"/>
  <c r="D82" i="49" s="1"/>
  <c r="F82" i="49" s="1"/>
  <c r="C169" i="49"/>
  <c r="D169" i="49" s="1"/>
  <c r="F169" i="49" s="1"/>
  <c r="C157" i="49"/>
  <c r="D157" i="49" s="1"/>
  <c r="F157" i="49" s="1"/>
  <c r="C112" i="49"/>
  <c r="D112" i="49" s="1"/>
  <c r="E112" i="49" s="1"/>
  <c r="C114" i="49"/>
  <c r="D114" i="49" s="1"/>
  <c r="E114" i="49" s="1"/>
  <c r="C149" i="49"/>
  <c r="D149" i="49" s="1"/>
  <c r="F149" i="49" s="1"/>
  <c r="C49" i="49"/>
  <c r="C78" i="49"/>
  <c r="D78" i="49" s="1"/>
  <c r="F78" i="49" s="1"/>
  <c r="C59" i="49"/>
  <c r="C9" i="49"/>
  <c r="C189" i="49"/>
  <c r="D189" i="49" s="1"/>
  <c r="F189" i="49" s="1"/>
  <c r="C104" i="49"/>
  <c r="D104" i="49" s="1"/>
  <c r="F104" i="49" s="1"/>
  <c r="C108" i="49"/>
  <c r="D108" i="49" s="1"/>
  <c r="F108" i="49" s="1"/>
  <c r="C26" i="49"/>
  <c r="C188" i="49"/>
  <c r="D188" i="49" s="1"/>
  <c r="F188" i="49" s="1"/>
  <c r="C115" i="49"/>
  <c r="D115" i="49" s="1"/>
  <c r="E115" i="49" s="1"/>
  <c r="C45" i="49"/>
  <c r="C63" i="49"/>
  <c r="C158" i="49"/>
  <c r="D158" i="49" s="1"/>
  <c r="F158" i="49" s="1"/>
  <c r="C42" i="49"/>
  <c r="C2" i="49"/>
  <c r="D2" i="49" s="1"/>
  <c r="F2" i="49" s="1"/>
  <c r="C6" i="49"/>
  <c r="C145" i="49"/>
  <c r="D145" i="49" s="1"/>
  <c r="F145" i="49" s="1"/>
  <c r="C121" i="49"/>
  <c r="D121" i="49" s="1"/>
  <c r="F121" i="49" s="1"/>
  <c r="C8" i="49"/>
  <c r="C55" i="49"/>
  <c r="C123" i="49"/>
  <c r="D123" i="49" s="1"/>
  <c r="F123" i="49" s="1"/>
  <c r="C164" i="49"/>
  <c r="D164" i="49" s="1"/>
  <c r="F164" i="49" s="1"/>
  <c r="C30" i="49"/>
  <c r="C135" i="49"/>
  <c r="D135" i="49" s="1"/>
  <c r="E135" i="49" s="1"/>
  <c r="C171" i="49"/>
  <c r="D171" i="49" s="1"/>
  <c r="F171" i="49" s="1"/>
  <c r="C192" i="49"/>
  <c r="D192" i="49" s="1"/>
  <c r="E192" i="49" s="1"/>
  <c r="C137" i="49"/>
  <c r="D137" i="49" s="1"/>
  <c r="F137" i="49" s="1"/>
  <c r="C143" i="49"/>
  <c r="D143" i="49" s="1"/>
  <c r="E143" i="49" s="1"/>
  <c r="C197" i="49"/>
  <c r="D197" i="49" s="1"/>
  <c r="F197" i="49" s="1"/>
  <c r="C85" i="49"/>
  <c r="D85" i="49" s="1"/>
  <c r="F85" i="49" s="1"/>
  <c r="C159" i="49"/>
  <c r="D159" i="49" s="1"/>
  <c r="E159" i="49" s="1"/>
  <c r="C139" i="49"/>
  <c r="D139" i="49" s="1"/>
  <c r="F139" i="49" s="1"/>
  <c r="C38" i="49"/>
  <c r="C161" i="49"/>
  <c r="D161" i="49" s="1"/>
  <c r="F161" i="49" s="1"/>
  <c r="C40" i="49"/>
  <c r="C175" i="49"/>
  <c r="D175" i="49" s="1"/>
  <c r="F175" i="49" s="1"/>
  <c r="C69" i="49"/>
  <c r="D69" i="49" s="1"/>
  <c r="F69" i="49" s="1"/>
  <c r="C79" i="49"/>
  <c r="D79" i="49" s="1"/>
  <c r="F79" i="49" s="1"/>
  <c r="C174" i="49"/>
  <c r="D174" i="49" s="1"/>
  <c r="E174" i="49" s="1"/>
  <c r="C119" i="49"/>
  <c r="D119" i="49" s="1"/>
  <c r="E119" i="49" s="1"/>
  <c r="C127" i="49"/>
  <c r="D127" i="49" s="1"/>
  <c r="E127" i="49" s="1"/>
  <c r="C72" i="49"/>
  <c r="D72" i="49" s="1"/>
  <c r="E72" i="49" s="1"/>
  <c r="C43" i="49"/>
  <c r="C152" i="49"/>
  <c r="D152" i="49" s="1"/>
  <c r="F152" i="49" s="1"/>
  <c r="C22" i="49"/>
  <c r="C60" i="49"/>
  <c r="C83" i="49"/>
  <c r="D83" i="49" s="1"/>
  <c r="F83" i="49" s="1"/>
  <c r="C86" i="49"/>
  <c r="D86" i="49" s="1"/>
  <c r="F86" i="49" s="1"/>
  <c r="C136" i="49"/>
  <c r="D136" i="49" s="1"/>
  <c r="E136" i="49" s="1"/>
  <c r="C39" i="49"/>
  <c r="C56" i="49"/>
  <c r="C37" i="49"/>
  <c r="C187" i="49"/>
  <c r="D187" i="49" s="1"/>
  <c r="F187" i="49" s="1"/>
  <c r="C7" i="49"/>
  <c r="C179" i="49"/>
  <c r="D179" i="49" s="1"/>
  <c r="F179" i="49" s="1"/>
  <c r="C94" i="49"/>
  <c r="D94" i="49" s="1"/>
  <c r="E94" i="49" s="1"/>
  <c r="C132" i="49"/>
  <c r="D132" i="49" s="1"/>
  <c r="F132" i="49" s="1"/>
  <c r="C92" i="49"/>
  <c r="D92" i="49" s="1"/>
  <c r="F92" i="49" s="1"/>
  <c r="C146" i="49"/>
  <c r="D146" i="49" s="1"/>
  <c r="F146" i="49" s="1"/>
  <c r="C107" i="49"/>
  <c r="D107" i="49" s="1"/>
  <c r="F107" i="49" s="1"/>
  <c r="C144" i="49"/>
  <c r="D144" i="49" s="1"/>
  <c r="F144" i="49" s="1"/>
  <c r="C46" i="49"/>
  <c r="C71" i="49"/>
  <c r="D71" i="49" s="1"/>
  <c r="E71" i="49" s="1"/>
  <c r="C186" i="49"/>
  <c r="D186" i="49" s="1"/>
  <c r="E186" i="49" s="1"/>
  <c r="C185" i="49"/>
  <c r="D185" i="49" s="1"/>
  <c r="E185" i="49" s="1"/>
  <c r="C172" i="49"/>
  <c r="D172" i="49" s="1"/>
  <c r="F172" i="49" s="1"/>
  <c r="C176" i="49"/>
  <c r="D176" i="49" s="1"/>
  <c r="E176" i="49" s="1"/>
  <c r="C148" i="49"/>
  <c r="D148" i="49" s="1"/>
  <c r="F148" i="49" s="1"/>
  <c r="C23" i="49"/>
  <c r="C125" i="49"/>
  <c r="D125" i="49" s="1"/>
  <c r="F125" i="49" s="1"/>
  <c r="C141" i="49"/>
  <c r="D141" i="49" s="1"/>
  <c r="F141" i="49" s="1"/>
  <c r="C16" i="49"/>
  <c r="C61" i="49"/>
  <c r="C129" i="49"/>
  <c r="D129" i="49" s="1"/>
  <c r="E129" i="49" s="1"/>
  <c r="C48" i="49"/>
  <c r="C97" i="49"/>
  <c r="D97" i="49" s="1"/>
  <c r="F97" i="49" s="1"/>
  <c r="C111" i="49"/>
  <c r="D111" i="49" s="1"/>
  <c r="E111" i="49" s="1"/>
  <c r="C126" i="49"/>
  <c r="D126" i="49" s="1"/>
  <c r="F126" i="49" s="1"/>
  <c r="C74" i="49"/>
  <c r="D74" i="49" s="1"/>
  <c r="E74" i="49" s="1"/>
  <c r="C10" i="49"/>
  <c r="C106" i="49"/>
  <c r="D106" i="49" s="1"/>
  <c r="F106" i="49" s="1"/>
  <c r="C99" i="49"/>
  <c r="D99" i="49" s="1"/>
  <c r="E99" i="49" s="1"/>
  <c r="C21" i="49"/>
  <c r="C32" i="49"/>
  <c r="C183" i="49"/>
  <c r="D183" i="49" s="1"/>
  <c r="E183" i="49" s="1"/>
  <c r="C170" i="49"/>
  <c r="D170" i="49" s="1"/>
  <c r="F170" i="49" s="1"/>
  <c r="C36" i="49"/>
  <c r="C181" i="49"/>
  <c r="D181" i="49" s="1"/>
  <c r="F181" i="49" s="1"/>
  <c r="C11" i="49"/>
  <c r="C180" i="49"/>
  <c r="D180" i="49" s="1"/>
  <c r="E180" i="49" s="1"/>
  <c r="C102" i="49"/>
  <c r="D102" i="49" s="1"/>
  <c r="E102" i="49" s="1"/>
  <c r="C165" i="49"/>
  <c r="D165" i="49" s="1"/>
  <c r="E165" i="49" s="1"/>
  <c r="C166" i="49"/>
  <c r="D166" i="49" s="1"/>
  <c r="F166" i="49" s="1"/>
  <c r="C199" i="49"/>
  <c r="D199" i="49" s="1"/>
  <c r="F199" i="49" s="1"/>
  <c r="C67" i="49"/>
  <c r="C96" i="49"/>
  <c r="D96" i="49" s="1"/>
  <c r="E96" i="49" s="1"/>
  <c r="C103" i="49"/>
  <c r="D103" i="49" s="1"/>
  <c r="E103" i="49" s="1"/>
  <c r="C113" i="49"/>
  <c r="D113" i="49" s="1"/>
  <c r="E113" i="49" s="1"/>
  <c r="C44" i="49"/>
  <c r="C130" i="49"/>
  <c r="D130" i="49" s="1"/>
  <c r="F130" i="49" s="1"/>
  <c r="C65" i="49"/>
  <c r="C198" i="49"/>
  <c r="D198" i="49" s="1"/>
  <c r="F198" i="49" s="1"/>
  <c r="C163" i="49"/>
  <c r="D163" i="49" s="1"/>
  <c r="F163" i="49" s="1"/>
  <c r="C118" i="49"/>
  <c r="D118" i="49" s="1"/>
  <c r="F118" i="49" s="1"/>
  <c r="C196" i="49"/>
  <c r="D196" i="49" s="1"/>
  <c r="E196" i="49" s="1"/>
  <c r="C68" i="49"/>
  <c r="C162" i="49"/>
  <c r="D162" i="49" s="1"/>
  <c r="E162" i="49" s="1"/>
  <c r="C70" i="49"/>
  <c r="D70" i="49" s="1"/>
  <c r="F70" i="49" s="1"/>
  <c r="C13" i="49"/>
  <c r="C150" i="49"/>
  <c r="D150" i="49" s="1"/>
  <c r="F150" i="49" s="1"/>
  <c r="C62" i="49"/>
  <c r="C29" i="49"/>
  <c r="C116" i="49"/>
  <c r="D116" i="49" s="1"/>
  <c r="F116" i="49" s="1"/>
  <c r="C51" i="49"/>
  <c r="C154" i="49"/>
  <c r="D154" i="49" s="1"/>
  <c r="F154" i="49" s="1"/>
  <c r="C117" i="49"/>
  <c r="D117" i="49" s="1"/>
  <c r="E117" i="49" s="1"/>
  <c r="C34" i="49"/>
  <c r="O6" i="51"/>
  <c r="O14" i="51" s="1"/>
  <c r="N6" i="51"/>
  <c r="N14" i="51" s="1"/>
  <c r="P6" i="51"/>
  <c r="P14" i="51" s="1"/>
  <c r="Q8" i="51"/>
  <c r="Q10" i="51"/>
  <c r="M6" i="51"/>
  <c r="M14" i="51" s="1"/>
  <c r="Q7" i="51"/>
  <c r="Q9" i="51"/>
  <c r="N15" i="51"/>
  <c r="M15" i="51"/>
  <c r="O15" i="51"/>
  <c r="P15" i="51"/>
  <c r="H6" i="51"/>
  <c r="H7" i="51"/>
  <c r="H8" i="51"/>
  <c r="F142" i="49"/>
  <c r="E142" i="49"/>
  <c r="F140" i="49"/>
  <c r="I22" i="45"/>
  <c r="E21" i="45"/>
  <c r="E34" i="45" s="1"/>
  <c r="I23" i="45"/>
  <c r="I28" i="45"/>
  <c r="K28" i="45" s="1"/>
  <c r="L28" i="45" s="1"/>
  <c r="I27" i="45"/>
  <c r="K27" i="45" s="1"/>
  <c r="H21" i="45"/>
  <c r="H34" i="45" s="1"/>
  <c r="G21" i="45"/>
  <c r="G34" i="45" s="1"/>
  <c r="F21" i="45"/>
  <c r="F34" i="45" s="1"/>
  <c r="E77" i="49" l="1"/>
  <c r="I34" i="45"/>
  <c r="F17" i="47"/>
  <c r="E17" i="47" s="1"/>
  <c r="E109" i="49"/>
  <c r="F80" i="49"/>
  <c r="E76" i="49"/>
  <c r="E98" i="49"/>
  <c r="D62" i="49"/>
  <c r="F62" i="49" s="1"/>
  <c r="E190" i="49"/>
  <c r="D67" i="49"/>
  <c r="F67" i="49" s="1"/>
  <c r="D68" i="49"/>
  <c r="F68" i="49" s="1"/>
  <c r="D65" i="49"/>
  <c r="F65" i="49" s="1"/>
  <c r="D66" i="49"/>
  <c r="D63" i="49"/>
  <c r="F63" i="49" s="1"/>
  <c r="D64" i="49"/>
  <c r="F64" i="49" s="1"/>
  <c r="F160" i="49"/>
  <c r="F128" i="49"/>
  <c r="F81" i="49"/>
  <c r="F73" i="49"/>
  <c r="E101" i="49"/>
  <c r="F151" i="49"/>
  <c r="D3" i="49"/>
  <c r="F3" i="49" s="1"/>
  <c r="E184" i="49"/>
  <c r="E110" i="49"/>
  <c r="F91" i="49"/>
  <c r="E122" i="49"/>
  <c r="E182" i="49"/>
  <c r="F119" i="49"/>
  <c r="E2" i="49"/>
  <c r="E194" i="49"/>
  <c r="F95" i="49"/>
  <c r="F168" i="49"/>
  <c r="E187" i="49"/>
  <c r="E145" i="49"/>
  <c r="E131" i="49"/>
  <c r="E106" i="49"/>
  <c r="F100" i="49"/>
  <c r="E75" i="49"/>
  <c r="F90" i="49"/>
  <c r="F111" i="49"/>
  <c r="F127" i="49"/>
  <c r="F87" i="49"/>
  <c r="E123" i="49"/>
  <c r="E120" i="49"/>
  <c r="E92" i="49"/>
  <c r="E161" i="49"/>
  <c r="E138" i="49"/>
  <c r="E164" i="49"/>
  <c r="F112" i="49"/>
  <c r="F99" i="49"/>
  <c r="E125" i="49"/>
  <c r="E156" i="49"/>
  <c r="F115" i="49"/>
  <c r="E146" i="49"/>
  <c r="F114" i="49"/>
  <c r="F155" i="49"/>
  <c r="F133" i="49"/>
  <c r="F135" i="49"/>
  <c r="E193" i="49"/>
  <c r="F185" i="49"/>
  <c r="E149" i="49"/>
  <c r="E134" i="49"/>
  <c r="D8" i="49"/>
  <c r="F8" i="49" s="1"/>
  <c r="F162" i="49"/>
  <c r="D6" i="49"/>
  <c r="E6" i="49" s="1"/>
  <c r="E86" i="49"/>
  <c r="E141" i="49"/>
  <c r="F186" i="49"/>
  <c r="E148" i="49"/>
  <c r="F72" i="49"/>
  <c r="E188" i="49"/>
  <c r="E116" i="49"/>
  <c r="F105" i="49"/>
  <c r="E200" i="49"/>
  <c r="D7" i="49"/>
  <c r="F7" i="49" s="1"/>
  <c r="E93" i="49"/>
  <c r="E189" i="49"/>
  <c r="E132" i="49"/>
  <c r="E153" i="49"/>
  <c r="E157" i="49"/>
  <c r="F167" i="49"/>
  <c r="E166" i="49"/>
  <c r="E197" i="49"/>
  <c r="E175" i="49"/>
  <c r="F196" i="49"/>
  <c r="E126" i="49"/>
  <c r="E79" i="49"/>
  <c r="F96" i="49"/>
  <c r="E88" i="49"/>
  <c r="F178" i="49"/>
  <c r="F195" i="49"/>
  <c r="F129" i="49"/>
  <c r="E124" i="49"/>
  <c r="E158" i="49"/>
  <c r="E173" i="49"/>
  <c r="E78" i="49"/>
  <c r="E70" i="49"/>
  <c r="E84" i="49"/>
  <c r="D17" i="49"/>
  <c r="F17" i="49" s="1"/>
  <c r="F176" i="49"/>
  <c r="F165" i="49"/>
  <c r="D10" i="49"/>
  <c r="E10" i="49" s="1"/>
  <c r="D45" i="49"/>
  <c r="E45" i="49" s="1"/>
  <c r="F102" i="49"/>
  <c r="E118" i="49"/>
  <c r="E104" i="49"/>
  <c r="E152" i="49"/>
  <c r="E69" i="49"/>
  <c r="E82" i="49"/>
  <c r="F74" i="49"/>
  <c r="E172" i="49"/>
  <c r="F94" i="49"/>
  <c r="F117" i="49"/>
  <c r="F159" i="49"/>
  <c r="E89" i="49"/>
  <c r="E171" i="49"/>
  <c r="E154" i="49"/>
  <c r="E108" i="49"/>
  <c r="E179" i="49"/>
  <c r="E139" i="49"/>
  <c r="E198" i="49"/>
  <c r="D11" i="49"/>
  <c r="E11" i="49" s="1"/>
  <c r="D5" i="49"/>
  <c r="F5" i="49" s="1"/>
  <c r="E163" i="49"/>
  <c r="E169" i="49"/>
  <c r="E177" i="49"/>
  <c r="F180" i="49"/>
  <c r="D4" i="49"/>
  <c r="F4" i="49" s="1"/>
  <c r="E191" i="49"/>
  <c r="E147" i="49"/>
  <c r="E121" i="49"/>
  <c r="D23" i="49"/>
  <c r="F23" i="49" s="1"/>
  <c r="D32" i="49"/>
  <c r="E32" i="49" s="1"/>
  <c r="E97" i="49"/>
  <c r="F143" i="49"/>
  <c r="E85" i="49"/>
  <c r="E130" i="49"/>
  <c r="F192" i="49"/>
  <c r="E201" i="49"/>
  <c r="E83" i="49"/>
  <c r="E199" i="49"/>
  <c r="E170" i="49"/>
  <c r="D42" i="49"/>
  <c r="F42" i="49" s="1"/>
  <c r="D30" i="49"/>
  <c r="E30" i="49" s="1"/>
  <c r="F71" i="49"/>
  <c r="F174" i="49"/>
  <c r="D55" i="49"/>
  <c r="F55" i="49" s="1"/>
  <c r="D29" i="49"/>
  <c r="E29" i="49" s="1"/>
  <c r="F183" i="49"/>
  <c r="D13" i="49"/>
  <c r="F13" i="49" s="1"/>
  <c r="D9" i="49"/>
  <c r="F9" i="49" s="1"/>
  <c r="F136" i="49"/>
  <c r="E144" i="49"/>
  <c r="E137" i="49"/>
  <c r="E181" i="49"/>
  <c r="E107" i="49"/>
  <c r="D37" i="49"/>
  <c r="F37" i="49" s="1"/>
  <c r="D53" i="49"/>
  <c r="F53" i="49" s="1"/>
  <c r="F113" i="49"/>
  <c r="D31" i="49"/>
  <c r="F31" i="49" s="1"/>
  <c r="D49" i="49"/>
  <c r="F49" i="49" s="1"/>
  <c r="D60" i="49"/>
  <c r="E60" i="49" s="1"/>
  <c r="D18" i="49"/>
  <c r="E18" i="49" s="1"/>
  <c r="E150" i="49"/>
  <c r="D47" i="49"/>
  <c r="E47" i="49" s="1"/>
  <c r="D56" i="49"/>
  <c r="F56" i="49" s="1"/>
  <c r="D27" i="49"/>
  <c r="E27" i="49" s="1"/>
  <c r="D24" i="49"/>
  <c r="F24" i="49" s="1"/>
  <c r="D59" i="49"/>
  <c r="F59" i="49" s="1"/>
  <c r="D61" i="49"/>
  <c r="F61" i="49" s="1"/>
  <c r="D19" i="49"/>
  <c r="E19" i="49" s="1"/>
  <c r="D14" i="49"/>
  <c r="F14" i="49" s="1"/>
  <c r="D35" i="49"/>
  <c r="F35" i="49" s="1"/>
  <c r="D44" i="49"/>
  <c r="F44" i="49" s="1"/>
  <c r="D28" i="49"/>
  <c r="F28" i="49" s="1"/>
  <c r="D16" i="49"/>
  <c r="F16" i="49" s="1"/>
  <c r="D54" i="49"/>
  <c r="E54" i="49" s="1"/>
  <c r="D43" i="49"/>
  <c r="F43" i="49" s="1"/>
  <c r="D12" i="49"/>
  <c r="F12" i="49" s="1"/>
  <c r="D41" i="49"/>
  <c r="F41" i="49" s="1"/>
  <c r="D36" i="49"/>
  <c r="F36" i="49" s="1"/>
  <c r="D46" i="49"/>
  <c r="E46" i="49" s="1"/>
  <c r="D21" i="49"/>
  <c r="F21" i="49" s="1"/>
  <c r="D34" i="49"/>
  <c r="E34" i="49" s="1"/>
  <c r="D33" i="49"/>
  <c r="E33" i="49" s="1"/>
  <c r="D50" i="49"/>
  <c r="E50" i="49" s="1"/>
  <c r="D20" i="49"/>
  <c r="F20" i="49" s="1"/>
  <c r="D26" i="49"/>
  <c r="F26" i="49" s="1"/>
  <c r="D39" i="49"/>
  <c r="E39" i="49" s="1"/>
  <c r="D25" i="49"/>
  <c r="F25" i="49" s="1"/>
  <c r="D57" i="49"/>
  <c r="E57" i="49" s="1"/>
  <c r="D15" i="49"/>
  <c r="E15" i="49" s="1"/>
  <c r="F103" i="49"/>
  <c r="D22" i="49"/>
  <c r="E22" i="49" s="1"/>
  <c r="D51" i="49"/>
  <c r="E51" i="49" s="1"/>
  <c r="D58" i="49"/>
  <c r="F58" i="49" s="1"/>
  <c r="D52" i="49"/>
  <c r="E52" i="49" s="1"/>
  <c r="D40" i="49"/>
  <c r="F40" i="49" s="1"/>
  <c r="D38" i="49"/>
  <c r="E38" i="49" s="1"/>
  <c r="D48" i="49"/>
  <c r="F48" i="49" s="1"/>
  <c r="Q6" i="51"/>
  <c r="I21" i="45"/>
  <c r="F15" i="47" s="1"/>
  <c r="R63" i="34"/>
  <c r="Q63" i="34" s="1"/>
  <c r="R62" i="34"/>
  <c r="Q62" i="34" s="1"/>
  <c r="R61" i="34"/>
  <c r="Q61" i="34" s="1"/>
  <c r="R60" i="34"/>
  <c r="Q60" i="34" s="1"/>
  <c r="R59" i="34"/>
  <c r="Q59" i="34" s="1"/>
  <c r="R58" i="34"/>
  <c r="Q58" i="34" s="1"/>
  <c r="R57" i="34"/>
  <c r="Q57" i="34" s="1"/>
  <c r="R56" i="34"/>
  <c r="Q56" i="34" s="1"/>
  <c r="R55" i="34"/>
  <c r="Q55" i="34" s="1"/>
  <c r="R54" i="34"/>
  <c r="Q54" i="34" s="1"/>
  <c r="R53" i="34"/>
  <c r="Q53" i="34" s="1"/>
  <c r="R52" i="34"/>
  <c r="Q52" i="34" s="1"/>
  <c r="R51" i="34"/>
  <c r="Q51" i="34" s="1"/>
  <c r="R50" i="34"/>
  <c r="Q50" i="34" s="1"/>
  <c r="R49" i="34"/>
  <c r="Q49" i="34" s="1"/>
  <c r="R48" i="34"/>
  <c r="Q48" i="34" s="1"/>
  <c r="R47" i="34"/>
  <c r="Q47" i="34" s="1"/>
  <c r="R46" i="34"/>
  <c r="Q46" i="34" s="1"/>
  <c r="R45" i="34"/>
  <c r="Q45" i="34" s="1"/>
  <c r="R44" i="34"/>
  <c r="Q44" i="34" s="1"/>
  <c r="R43" i="34"/>
  <c r="Q43" i="34" s="1"/>
  <c r="R42" i="34"/>
  <c r="Q42" i="34" s="1"/>
  <c r="R41" i="34"/>
  <c r="Q41" i="34" s="1"/>
  <c r="R40" i="34"/>
  <c r="Q40" i="34" s="1"/>
  <c r="R39" i="34"/>
  <c r="Q39" i="34" s="1"/>
  <c r="R38" i="34"/>
  <c r="Q38" i="34" s="1"/>
  <c r="R37" i="34"/>
  <c r="Q37" i="34" s="1"/>
  <c r="R36" i="34"/>
  <c r="Q36" i="34" s="1"/>
  <c r="R35" i="34"/>
  <c r="Q35" i="34" s="1"/>
  <c r="R34" i="34"/>
  <c r="Q34" i="34" s="1"/>
  <c r="R33" i="34"/>
  <c r="Q33" i="34" s="1"/>
  <c r="R32" i="34"/>
  <c r="Q32" i="34" s="1"/>
  <c r="R31" i="34"/>
  <c r="Q31" i="34" s="1"/>
  <c r="R30" i="34"/>
  <c r="Q30" i="34" s="1"/>
  <c r="R29" i="34"/>
  <c r="Q29" i="34" s="1"/>
  <c r="R28" i="34"/>
  <c r="Q28" i="34" s="1"/>
  <c r="R27" i="34"/>
  <c r="Q27" i="34" s="1"/>
  <c r="R26" i="34"/>
  <c r="Q26" i="34" s="1"/>
  <c r="R25" i="34"/>
  <c r="Q25" i="34" s="1"/>
  <c r="R24" i="34"/>
  <c r="Q24" i="34" s="1"/>
  <c r="R23" i="34"/>
  <c r="Q23" i="34" s="1"/>
  <c r="R22" i="34"/>
  <c r="Q22" i="34" s="1"/>
  <c r="R21" i="34"/>
  <c r="Q21" i="34" s="1"/>
  <c r="R20" i="34"/>
  <c r="Q20" i="34" s="1"/>
  <c r="R19" i="34"/>
  <c r="Q19" i="34" s="1"/>
  <c r="R18" i="34"/>
  <c r="Q18" i="34" s="1"/>
  <c r="R17" i="34"/>
  <c r="Q17" i="34" s="1"/>
  <c r="R16" i="34"/>
  <c r="Q16" i="34" s="1"/>
  <c r="R15" i="34"/>
  <c r="Q15" i="34" s="1"/>
  <c r="R14" i="34"/>
  <c r="Q14" i="34" s="1"/>
  <c r="R13" i="34"/>
  <c r="Q13" i="34" s="1"/>
  <c r="R12" i="34"/>
  <c r="Q12" i="34" s="1"/>
  <c r="R11" i="34"/>
  <c r="Q11" i="34" s="1"/>
  <c r="R10" i="34"/>
  <c r="Q10" i="34" s="1"/>
  <c r="R9" i="34"/>
  <c r="Q9" i="34" s="1"/>
  <c r="R8" i="34"/>
  <c r="Q8" i="34" s="1"/>
  <c r="F16" i="47" l="1"/>
  <c r="E16" i="47" s="1"/>
  <c r="E3" i="49"/>
  <c r="E68" i="49"/>
  <c r="E62" i="49"/>
  <c r="E64" i="49"/>
  <c r="E65" i="49"/>
  <c r="E67" i="49"/>
  <c r="E15" i="47"/>
  <c r="E63" i="49"/>
  <c r="E66" i="49"/>
  <c r="F66" i="49"/>
  <c r="F6" i="49"/>
  <c r="E4" i="49"/>
  <c r="E8" i="49"/>
  <c r="E7" i="49"/>
  <c r="E42" i="49"/>
  <c r="E17" i="49"/>
  <c r="E5" i="49"/>
  <c r="F10" i="49"/>
  <c r="F29" i="49"/>
  <c r="F45" i="49"/>
  <c r="F46" i="49"/>
  <c r="F19" i="49"/>
  <c r="E21" i="49"/>
  <c r="E12" i="49"/>
  <c r="E23" i="49"/>
  <c r="E37" i="49"/>
  <c r="E24" i="49"/>
  <c r="F30" i="49"/>
  <c r="E59" i="49"/>
  <c r="F32" i="49"/>
  <c r="F11" i="49"/>
  <c r="E14" i="49"/>
  <c r="E55" i="49"/>
  <c r="E13" i="49"/>
  <c r="F22" i="49"/>
  <c r="E31" i="49"/>
  <c r="E53" i="49"/>
  <c r="E49" i="49"/>
  <c r="E9" i="49"/>
  <c r="E40" i="49"/>
  <c r="F34" i="49"/>
  <c r="E35" i="49"/>
  <c r="F27" i="49"/>
  <c r="E25" i="49"/>
  <c r="E44" i="49"/>
  <c r="E58" i="49"/>
  <c r="E43" i="49"/>
  <c r="E48" i="49"/>
  <c r="F15" i="49"/>
  <c r="F33" i="49"/>
  <c r="E26" i="49"/>
  <c r="F51" i="49"/>
  <c r="E28" i="49"/>
  <c r="E16" i="49"/>
  <c r="F38" i="49"/>
  <c r="F54" i="49"/>
  <c r="E56" i="49"/>
  <c r="E61" i="49"/>
  <c r="E36" i="49"/>
  <c r="F18" i="49"/>
  <c r="F47" i="49"/>
  <c r="F39" i="49"/>
  <c r="F52" i="49"/>
  <c r="E20" i="49"/>
  <c r="F60" i="49"/>
  <c r="F57" i="49"/>
  <c r="F50" i="49"/>
  <c r="E41" i="49"/>
  <c r="E5" i="6"/>
  <c r="K5" i="6" s="1"/>
  <c r="D5" i="6"/>
  <c r="J5" i="6" s="1"/>
  <c r="B5" i="6"/>
  <c r="H5" i="6" s="1"/>
  <c r="K2" i="49"/>
  <c r="E19" i="47" l="1"/>
  <c r="F19" i="47"/>
  <c r="F5" i="6"/>
  <c r="M2" i="49" a="1"/>
  <c r="L2" i="49" a="1"/>
  <c r="H3" i="49"/>
  <c r="M2" i="49" l="1"/>
  <c r="C14" i="51" s="1"/>
  <c r="J3" i="49"/>
  <c r="L2" i="49"/>
  <c r="B14" i="51" s="1"/>
  <c r="I3" i="49" a="1"/>
  <c r="D14" i="51" l="1"/>
  <c r="F14" i="51"/>
  <c r="E14" i="51"/>
  <c r="G14" i="51"/>
  <c r="I3" i="49"/>
  <c r="K3" i="49"/>
  <c r="H14" i="51" l="1"/>
  <c r="G33" i="45"/>
  <c r="M3" i="49" a="1"/>
  <c r="L3" i="49" a="1"/>
  <c r="H4" i="49"/>
  <c r="J4" i="49" l="1"/>
  <c r="M3" i="49"/>
  <c r="C15" i="51" s="1"/>
  <c r="L3" i="49"/>
  <c r="B15" i="51" s="1"/>
  <c r="I4" i="49" a="1"/>
  <c r="H33" i="45" l="1"/>
  <c r="F15" i="51"/>
  <c r="G15" i="51"/>
  <c r="D15" i="51"/>
  <c r="E15" i="51"/>
  <c r="I4" i="49"/>
  <c r="K4" i="49"/>
  <c r="H15" i="51" l="1"/>
  <c r="F33" i="45"/>
  <c r="M4" i="49" a="1"/>
  <c r="L4" i="49" a="1"/>
  <c r="H5" i="49"/>
  <c r="J5" i="49" l="1"/>
  <c r="M4" i="49"/>
  <c r="C16" i="51" s="1"/>
  <c r="L4" i="49"/>
  <c r="B16" i="51" s="1"/>
  <c r="I5" i="49" a="1"/>
  <c r="E33" i="45" l="1"/>
  <c r="I33" i="45" s="1"/>
  <c r="I5" i="49"/>
  <c r="E16" i="51"/>
  <c r="D16" i="51"/>
  <c r="G16" i="51"/>
  <c r="F16" i="51"/>
  <c r="L8" i="45" l="1"/>
  <c r="L27" i="45"/>
  <c r="H16" i="51"/>
  <c r="K5" i="49"/>
  <c r="L5" i="49" a="1"/>
  <c r="H6" i="49"/>
  <c r="M5" i="49" a="1"/>
  <c r="M5" i="49" l="1"/>
  <c r="C17" i="51" s="1"/>
  <c r="J6" i="49"/>
  <c r="L5" i="49"/>
  <c r="B17" i="51" s="1"/>
  <c r="I6" i="49" a="1"/>
  <c r="I6" i="49" l="1"/>
  <c r="H17" i="51"/>
  <c r="F17" i="51"/>
  <c r="D17" i="51"/>
  <c r="G17" i="51"/>
  <c r="E17" i="51"/>
  <c r="K6" i="49"/>
  <c r="M6" i="49" a="1"/>
  <c r="L6" i="49" a="1"/>
  <c r="H7" i="49"/>
  <c r="J7" i="49" l="1"/>
  <c r="L6" i="49"/>
  <c r="B18" i="51" s="1"/>
  <c r="M6" i="49"/>
  <c r="C18" i="51" s="1"/>
  <c r="I7" i="49" a="1"/>
  <c r="I7" i="49" l="1"/>
  <c r="E18" i="51"/>
  <c r="H18" i="51"/>
  <c r="D18" i="51"/>
  <c r="F18" i="51"/>
  <c r="G18" i="51"/>
  <c r="K7" i="49"/>
  <c r="L7" i="49" a="1"/>
  <c r="M7" i="49" a="1"/>
  <c r="H8" i="49"/>
  <c r="J8" i="49" l="1"/>
  <c r="M7" i="49"/>
  <c r="C19" i="51" s="1"/>
  <c r="L7" i="49"/>
  <c r="B19" i="51" s="1"/>
  <c r="I8" i="49" a="1"/>
  <c r="I8" i="49" l="1"/>
  <c r="E19" i="51"/>
  <c r="D19" i="51"/>
  <c r="F19" i="51"/>
  <c r="G19" i="51"/>
  <c r="H19" i="51"/>
  <c r="K8" i="49"/>
  <c r="L8" i="49" a="1"/>
  <c r="M8" i="49" a="1"/>
  <c r="H9" i="49"/>
  <c r="J9" i="49" l="1"/>
  <c r="M8" i="49"/>
  <c r="C20" i="51" s="1"/>
  <c r="L8" i="49"/>
  <c r="B20" i="51" s="1"/>
  <c r="I9" i="49" a="1"/>
  <c r="I9" i="49" l="1"/>
  <c r="E20" i="51"/>
  <c r="F20" i="51"/>
  <c r="H20" i="51"/>
  <c r="G20" i="51"/>
  <c r="D20" i="51"/>
  <c r="K9" i="49"/>
  <c r="M9" i="49" a="1"/>
  <c r="L9" i="49" a="1"/>
  <c r="H10" i="49"/>
  <c r="J10" i="49" l="1"/>
  <c r="L9" i="49"/>
  <c r="B21" i="51" s="1"/>
  <c r="M9" i="49"/>
  <c r="C21" i="51" s="1"/>
  <c r="I10" i="49" a="1"/>
  <c r="I10" i="49" l="1"/>
  <c r="H21" i="51"/>
  <c r="F21" i="51"/>
  <c r="D21" i="51"/>
  <c r="E21" i="51"/>
  <c r="G21" i="51"/>
  <c r="K10" i="49"/>
  <c r="L10" i="49" a="1"/>
  <c r="M10" i="49" a="1"/>
  <c r="H11" i="49"/>
  <c r="J11" i="49" l="1"/>
  <c r="M10" i="49"/>
  <c r="C22" i="51" s="1"/>
  <c r="L10" i="49"/>
  <c r="B22" i="51" s="1"/>
  <c r="I11" i="49" a="1"/>
  <c r="I11" i="49" l="1"/>
  <c r="F22" i="51"/>
  <c r="G22" i="51"/>
  <c r="E22" i="51"/>
  <c r="D22" i="51"/>
  <c r="H22" i="51"/>
  <c r="K11" i="49"/>
  <c r="M11" i="49" a="1"/>
  <c r="L11" i="49" a="1"/>
  <c r="H12" i="49"/>
  <c r="J12" i="49" l="1"/>
  <c r="L11" i="49"/>
  <c r="B23" i="51" s="1"/>
  <c r="M11" i="49"/>
  <c r="C23" i="51" s="1"/>
  <c r="I12" i="49" a="1"/>
  <c r="I12" i="49" l="1"/>
  <c r="F23" i="51"/>
  <c r="H23" i="51"/>
  <c r="G23" i="51"/>
  <c r="D23" i="51"/>
  <c r="E23" i="51"/>
  <c r="K12" i="49"/>
  <c r="L12" i="49" a="1"/>
  <c r="M12" i="49" a="1"/>
  <c r="H13" i="49"/>
  <c r="J13" i="49" l="1"/>
  <c r="M12" i="49"/>
  <c r="C24" i="51" s="1"/>
  <c r="L12" i="49"/>
  <c r="B24" i="51" s="1"/>
  <c r="I13" i="49" a="1"/>
  <c r="I13" i="49" l="1"/>
  <c r="G24" i="51"/>
  <c r="H24" i="51"/>
  <c r="F24" i="51"/>
  <c r="E24" i="51"/>
  <c r="D24" i="51"/>
  <c r="K13" i="49"/>
  <c r="M13" i="49" a="1"/>
  <c r="L13" i="49" a="1"/>
  <c r="H14" i="49"/>
  <c r="J14" i="49" l="1"/>
  <c r="L13" i="49"/>
  <c r="B25" i="51" s="1"/>
  <c r="M13" i="49"/>
  <c r="C25" i="51" s="1"/>
  <c r="I14" i="49" a="1"/>
  <c r="I14" i="49" l="1"/>
  <c r="E25" i="51"/>
  <c r="F25" i="51"/>
  <c r="D25" i="51"/>
  <c r="G25" i="51"/>
  <c r="H25" i="51"/>
  <c r="K14" i="49"/>
  <c r="L14" i="49" a="1"/>
  <c r="M14" i="49" a="1"/>
  <c r="H15" i="49"/>
  <c r="J15" i="49" l="1"/>
  <c r="M14" i="49"/>
  <c r="C26" i="51" s="1"/>
  <c r="L14" i="49"/>
  <c r="B26" i="51" s="1"/>
  <c r="I15" i="49" a="1"/>
  <c r="I15" i="49" l="1"/>
  <c r="F26" i="51"/>
  <c r="G26" i="51"/>
  <c r="D26" i="51"/>
  <c r="H26" i="51"/>
  <c r="E26" i="51"/>
  <c r="K15" i="49"/>
  <c r="L15" i="49" a="1"/>
  <c r="M15" i="49" a="1"/>
  <c r="H16" i="49"/>
  <c r="J16" i="49" l="1"/>
  <c r="M15" i="49"/>
  <c r="C27" i="51" s="1"/>
  <c r="L15" i="49"/>
  <c r="B27" i="51" s="1"/>
  <c r="I16" i="49" a="1"/>
  <c r="I16" i="49" l="1"/>
  <c r="H27" i="51"/>
  <c r="G27" i="51"/>
  <c r="E27" i="51"/>
  <c r="D27" i="51"/>
  <c r="F27" i="51"/>
  <c r="K16" i="49"/>
  <c r="L16" i="49" a="1"/>
  <c r="M16" i="49" a="1"/>
  <c r="H17" i="49"/>
  <c r="J17" i="49" l="1"/>
  <c r="M16" i="49"/>
  <c r="C28" i="51" s="1"/>
  <c r="L16" i="49"/>
  <c r="B28" i="51" s="1"/>
  <c r="I17" i="49" a="1"/>
  <c r="I17" i="49" l="1"/>
  <c r="H28" i="51"/>
  <c r="F28" i="51"/>
  <c r="G28" i="51"/>
  <c r="D28" i="51"/>
  <c r="E28" i="51"/>
  <c r="K17" i="49"/>
  <c r="L17" i="49" a="1"/>
  <c r="M17" i="49" a="1"/>
  <c r="H18" i="49"/>
  <c r="J18" i="49" l="1"/>
  <c r="M17" i="49"/>
  <c r="C29" i="51" s="1"/>
  <c r="L17" i="49"/>
  <c r="B29" i="51" s="1"/>
  <c r="I18" i="49" a="1"/>
  <c r="I18" i="49" l="1"/>
  <c r="G29" i="51"/>
  <c r="H29" i="51"/>
  <c r="F29" i="51"/>
  <c r="E29" i="51"/>
  <c r="D29" i="51"/>
  <c r="K18" i="49"/>
  <c r="M18" i="49" a="1"/>
  <c r="L18" i="49" a="1"/>
  <c r="H19" i="49"/>
  <c r="J19" i="49" l="1"/>
  <c r="L18" i="49"/>
  <c r="B30" i="51" s="1"/>
  <c r="M18" i="49"/>
  <c r="C30" i="51" s="1"/>
  <c r="I19" i="49" a="1"/>
  <c r="I19" i="49" l="1"/>
  <c r="F30" i="51"/>
  <c r="H30" i="51"/>
  <c r="G30" i="51"/>
  <c r="E30" i="51"/>
  <c r="D30" i="51"/>
  <c r="K19" i="49"/>
  <c r="L19" i="49" a="1"/>
  <c r="M19" i="49" a="1"/>
  <c r="H20" i="49"/>
  <c r="J20" i="49" l="1"/>
  <c r="M19" i="49"/>
  <c r="C31" i="51" s="1"/>
  <c r="L19" i="49"/>
  <c r="B31" i="51" s="1"/>
  <c r="I20" i="49" a="1"/>
  <c r="I20" i="49" l="1"/>
  <c r="D31" i="51"/>
  <c r="E31" i="51"/>
  <c r="F31" i="51"/>
  <c r="G31" i="51"/>
  <c r="H31" i="51"/>
  <c r="K20" i="49"/>
  <c r="M20" i="49" a="1"/>
  <c r="L20" i="49" a="1"/>
  <c r="H21" i="49"/>
  <c r="J21" i="49" l="1"/>
  <c r="L20" i="49"/>
  <c r="B32" i="51" s="1"/>
  <c r="M20" i="49"/>
  <c r="C32" i="51" s="1"/>
  <c r="I21" i="49" a="1"/>
  <c r="I21" i="49" l="1"/>
  <c r="F32" i="51"/>
  <c r="E32" i="51"/>
  <c r="H32" i="51"/>
  <c r="D32" i="51"/>
  <c r="G32" i="51"/>
  <c r="K21" i="49"/>
  <c r="M21" i="49" a="1"/>
  <c r="L21" i="49" a="1"/>
  <c r="H22" i="49"/>
  <c r="J22" i="49" l="1"/>
  <c r="L21" i="49"/>
  <c r="B33" i="51" s="1"/>
  <c r="M21" i="49"/>
  <c r="C33" i="51" s="1"/>
  <c r="I22" i="49" a="1"/>
  <c r="I22" i="49" l="1"/>
  <c r="D33" i="51"/>
  <c r="E33" i="51"/>
  <c r="H33" i="51"/>
  <c r="F33" i="51"/>
  <c r="G33" i="51"/>
  <c r="K22" i="49"/>
  <c r="L22" i="49" a="1"/>
  <c r="M22" i="49" a="1"/>
  <c r="H23" i="49"/>
  <c r="J23" i="49" l="1"/>
  <c r="M22" i="49"/>
  <c r="C34" i="51" s="1"/>
  <c r="L22" i="49"/>
  <c r="B34" i="51" s="1"/>
  <c r="I23" i="49" a="1"/>
  <c r="I23" i="49" l="1"/>
  <c r="G34" i="51"/>
  <c r="H34" i="51"/>
  <c r="E34" i="51"/>
  <c r="D34" i="51"/>
  <c r="F34" i="51"/>
  <c r="K23" i="49"/>
  <c r="L23" i="49" a="1"/>
  <c r="M23" i="49" a="1"/>
  <c r="H24" i="49"/>
  <c r="J24" i="49" l="1"/>
  <c r="M23" i="49"/>
  <c r="C35" i="51" s="1"/>
  <c r="L23" i="49"/>
  <c r="B35" i="51" s="1"/>
  <c r="I24" i="49" a="1"/>
  <c r="I24" i="49" l="1"/>
  <c r="H35" i="51"/>
  <c r="E35" i="51"/>
  <c r="F35" i="51"/>
  <c r="D35" i="51"/>
  <c r="G35" i="51"/>
  <c r="K24" i="49"/>
  <c r="L24" i="49" a="1"/>
  <c r="M24" i="49" a="1"/>
  <c r="H25" i="49"/>
  <c r="J25" i="49" l="1"/>
  <c r="M24" i="49"/>
  <c r="C36" i="51" s="1"/>
  <c r="L24" i="49"/>
  <c r="B36" i="51" s="1"/>
  <c r="I25" i="49" a="1"/>
  <c r="I25" i="49" l="1"/>
  <c r="E36" i="51"/>
  <c r="G36" i="51"/>
  <c r="F36" i="51"/>
  <c r="H36" i="51"/>
  <c r="D36" i="51"/>
  <c r="K25" i="49"/>
  <c r="M25" i="49" a="1"/>
  <c r="L25" i="49" a="1"/>
  <c r="H26" i="49"/>
  <c r="J26" i="49" l="1"/>
  <c r="L25" i="49"/>
  <c r="B37" i="51" s="1"/>
  <c r="M25" i="49"/>
  <c r="C37" i="51" s="1"/>
  <c r="I26" i="49" a="1"/>
  <c r="I26" i="49" l="1"/>
  <c r="F37" i="51"/>
  <c r="E37" i="51"/>
  <c r="G37" i="51"/>
  <c r="H37" i="51"/>
  <c r="D37" i="51"/>
  <c r="K26" i="49"/>
  <c r="L26" i="49" a="1"/>
  <c r="M26" i="49" a="1"/>
  <c r="H27" i="49"/>
  <c r="J27" i="49" l="1"/>
  <c r="M26" i="49"/>
  <c r="C38" i="51" s="1"/>
  <c r="L26" i="49"/>
  <c r="B38" i="51" s="1"/>
  <c r="I27" i="49" a="1"/>
  <c r="I27" i="49" l="1"/>
  <c r="G38" i="51"/>
  <c r="H38" i="51"/>
  <c r="F38" i="51"/>
  <c r="E38" i="51"/>
  <c r="D38" i="51"/>
  <c r="K27" i="49"/>
  <c r="M27" i="49" a="1"/>
  <c r="L27" i="49" a="1"/>
  <c r="H28" i="49"/>
  <c r="J28" i="49" l="1"/>
  <c r="L27" i="49"/>
  <c r="B39" i="51" s="1"/>
  <c r="M27" i="49"/>
  <c r="C39" i="51" s="1"/>
  <c r="I28" i="49" a="1"/>
  <c r="I28" i="49" l="1"/>
  <c r="H39" i="51"/>
  <c r="D39" i="51"/>
  <c r="G39" i="51"/>
  <c r="E39" i="51"/>
  <c r="F39" i="51"/>
  <c r="K28" i="49"/>
  <c r="M28" i="49" a="1"/>
  <c r="L28" i="49" a="1"/>
  <c r="H29" i="49"/>
  <c r="J29" i="49" l="1"/>
  <c r="L28" i="49"/>
  <c r="B40" i="51" s="1"/>
  <c r="M28" i="49"/>
  <c r="C40" i="51" s="1"/>
  <c r="I29" i="49" a="1"/>
  <c r="I29" i="49" l="1"/>
  <c r="E40" i="51"/>
  <c r="D40" i="51"/>
  <c r="G40" i="51"/>
  <c r="F40" i="51"/>
  <c r="H40" i="51"/>
  <c r="K29" i="49"/>
  <c r="M29" i="49" a="1"/>
  <c r="L29" i="49" a="1"/>
  <c r="H30" i="49"/>
  <c r="J30" i="49" l="1"/>
  <c r="L29" i="49"/>
  <c r="B41" i="51" s="1"/>
  <c r="M29" i="49"/>
  <c r="C41" i="51" s="1"/>
  <c r="I30" i="49" a="1"/>
  <c r="I30" i="49" l="1"/>
  <c r="E41" i="51"/>
  <c r="G41" i="51"/>
  <c r="H41" i="51"/>
  <c r="D41" i="51"/>
  <c r="F41" i="51"/>
  <c r="K30" i="49"/>
  <c r="L30" i="49" a="1"/>
  <c r="M30" i="49" a="1"/>
  <c r="H31" i="49"/>
  <c r="J31" i="49" l="1"/>
  <c r="M30" i="49"/>
  <c r="C42" i="51" s="1"/>
  <c r="L30" i="49"/>
  <c r="B42" i="51" s="1"/>
  <c r="I31" i="49" a="1"/>
  <c r="I31" i="49" l="1"/>
  <c r="F42" i="51"/>
  <c r="G42" i="51"/>
  <c r="D42" i="51"/>
  <c r="H42" i="51"/>
  <c r="E42" i="51"/>
  <c r="K31" i="49"/>
  <c r="L31" i="49" a="1"/>
  <c r="M31" i="49" a="1"/>
  <c r="H32" i="49"/>
  <c r="J32" i="49" l="1"/>
  <c r="M31" i="49"/>
  <c r="C43" i="51" s="1"/>
  <c r="L31" i="49"/>
  <c r="B43" i="51" s="1"/>
  <c r="I32" i="49" a="1"/>
  <c r="I32" i="49" l="1"/>
  <c r="D43" i="51"/>
  <c r="H43" i="51"/>
  <c r="E43" i="51"/>
  <c r="G43" i="51"/>
  <c r="F43" i="51"/>
  <c r="K32" i="49"/>
  <c r="L32" i="49" a="1"/>
  <c r="M32" i="49" a="1"/>
  <c r="H33" i="49"/>
  <c r="J33" i="49" l="1"/>
  <c r="M32" i="49"/>
  <c r="C44" i="51" s="1"/>
  <c r="L32" i="49"/>
  <c r="B44" i="51" s="1"/>
  <c r="I33" i="49" a="1"/>
  <c r="I33" i="49" l="1"/>
  <c r="D44" i="51"/>
  <c r="H44" i="51"/>
  <c r="F44" i="51"/>
  <c r="G44" i="51"/>
  <c r="E44" i="51"/>
  <c r="K33" i="49"/>
  <c r="M33" i="49" a="1"/>
  <c r="L33" i="49" a="1"/>
  <c r="H34" i="49"/>
  <c r="J34" i="49" l="1"/>
  <c r="L33" i="49"/>
  <c r="B45" i="51" s="1"/>
  <c r="M33" i="49"/>
  <c r="C45" i="51" s="1"/>
  <c r="I34" i="49" a="1"/>
  <c r="I34" i="49" l="1"/>
  <c r="G45" i="51"/>
  <c r="D45" i="51"/>
  <c r="H45" i="51"/>
  <c r="E45" i="51"/>
  <c r="F45" i="51"/>
  <c r="K34" i="49"/>
  <c r="L34" i="49" a="1"/>
  <c r="M34" i="49" a="1"/>
  <c r="H35" i="49"/>
  <c r="J35" i="49" l="1"/>
  <c r="M34" i="49"/>
  <c r="C46" i="51" s="1"/>
  <c r="L34" i="49"/>
  <c r="B46" i="51" s="1"/>
  <c r="I35" i="49" a="1"/>
  <c r="I35" i="49" l="1"/>
  <c r="G46" i="51"/>
  <c r="H46" i="51"/>
  <c r="D46" i="51"/>
  <c r="E46" i="51"/>
  <c r="F46" i="51"/>
  <c r="K35" i="49"/>
  <c r="L35" i="49" a="1"/>
  <c r="M35" i="49" a="1"/>
  <c r="H36" i="49"/>
  <c r="J36" i="49" l="1"/>
  <c r="M35" i="49"/>
  <c r="C47" i="51" s="1"/>
  <c r="L35" i="49"/>
  <c r="B47" i="51" s="1"/>
  <c r="I36" i="49" a="1"/>
  <c r="I36" i="49" l="1"/>
  <c r="G47" i="51"/>
  <c r="H47" i="51"/>
  <c r="F47" i="51"/>
  <c r="E47" i="51"/>
  <c r="D47" i="51"/>
  <c r="K36" i="49"/>
  <c r="M36" i="49" a="1"/>
  <c r="L36" i="49" a="1"/>
  <c r="H37" i="49"/>
  <c r="J37" i="49" l="1"/>
  <c r="L36" i="49"/>
  <c r="B48" i="51" s="1"/>
  <c r="M36" i="49"/>
  <c r="C48" i="51" s="1"/>
  <c r="I37" i="49" a="1"/>
  <c r="I37" i="49" l="1"/>
  <c r="F48" i="51"/>
  <c r="D48" i="51"/>
  <c r="G48" i="51"/>
  <c r="E48" i="51"/>
  <c r="H48" i="51"/>
  <c r="K37" i="49"/>
  <c r="M37" i="49" a="1"/>
  <c r="L37" i="49" a="1"/>
  <c r="H38" i="49"/>
  <c r="J38" i="49" l="1"/>
  <c r="L37" i="49"/>
  <c r="B49" i="51" s="1"/>
  <c r="M37" i="49"/>
  <c r="C49" i="51" s="1"/>
  <c r="I38" i="49" a="1"/>
  <c r="I38" i="49" l="1"/>
  <c r="H49" i="51"/>
  <c r="F49" i="51"/>
  <c r="G49" i="51"/>
  <c r="E49" i="51"/>
  <c r="D49" i="51"/>
  <c r="K38" i="49"/>
  <c r="M38" i="49" a="1"/>
  <c r="L38" i="49" a="1"/>
  <c r="H39" i="49"/>
  <c r="J39" i="49" l="1"/>
  <c r="L38" i="49"/>
  <c r="B50" i="51" s="1"/>
  <c r="M38" i="49"/>
  <c r="C50" i="51" s="1"/>
  <c r="I39" i="49" a="1"/>
  <c r="I39" i="49" l="1"/>
  <c r="E50" i="51"/>
  <c r="G50" i="51"/>
  <c r="D50" i="51"/>
  <c r="H50" i="51"/>
  <c r="F50" i="51"/>
  <c r="K39" i="49"/>
  <c r="M39" i="49" a="1"/>
  <c r="L39" i="49" a="1"/>
  <c r="H40" i="49"/>
  <c r="J40" i="49" l="1"/>
  <c r="L39" i="49"/>
  <c r="B51" i="51" s="1"/>
  <c r="M39" i="49"/>
  <c r="C51" i="51" s="1"/>
  <c r="I40" i="49" a="1"/>
  <c r="I40" i="49" l="1"/>
  <c r="E51" i="51"/>
  <c r="H51" i="51"/>
  <c r="G51" i="51"/>
  <c r="D51" i="51"/>
  <c r="F51" i="51"/>
  <c r="K40" i="49"/>
  <c r="M40" i="49" a="1"/>
  <c r="L40" i="49" a="1"/>
  <c r="H41" i="49"/>
  <c r="J41" i="49" l="1"/>
  <c r="L40" i="49"/>
  <c r="B52" i="51" s="1"/>
  <c r="M40" i="49"/>
  <c r="C52" i="51" s="1"/>
  <c r="I41" i="49" a="1"/>
  <c r="I41" i="49" l="1"/>
  <c r="F52" i="51"/>
  <c r="H52" i="51"/>
  <c r="G52" i="51"/>
  <c r="E52" i="51"/>
  <c r="D52" i="51"/>
  <c r="K41" i="49"/>
  <c r="L41" i="49" a="1"/>
  <c r="M41" i="49" a="1"/>
  <c r="H42" i="49"/>
  <c r="J42" i="49" l="1"/>
  <c r="M41" i="49"/>
  <c r="C53" i="51" s="1"/>
  <c r="L41" i="49"/>
  <c r="B53" i="51" s="1"/>
  <c r="I42" i="49" a="1"/>
  <c r="I42" i="49" l="1"/>
  <c r="D53" i="51"/>
  <c r="E53" i="51"/>
  <c r="F53" i="51"/>
  <c r="H53" i="51"/>
  <c r="G53" i="51"/>
  <c r="K42" i="49"/>
  <c r="L42" i="49" a="1"/>
  <c r="M42" i="49" a="1"/>
  <c r="H43" i="49"/>
  <c r="J43" i="49" l="1"/>
  <c r="M42" i="49"/>
  <c r="C54" i="51" s="1"/>
  <c r="L42" i="49"/>
  <c r="B54" i="51" s="1"/>
  <c r="I43" i="49" a="1"/>
  <c r="I43" i="49" l="1"/>
  <c r="F54" i="51"/>
  <c r="G54" i="51"/>
  <c r="D54" i="51"/>
  <c r="E54" i="51"/>
  <c r="H54" i="51"/>
  <c r="K43" i="49"/>
  <c r="M43" i="49" a="1"/>
  <c r="L43" i="49" a="1"/>
  <c r="H44" i="49"/>
  <c r="J44" i="49" l="1"/>
  <c r="L43" i="49"/>
  <c r="B55" i="51" s="1"/>
  <c r="M43" i="49"/>
  <c r="C55" i="51" s="1"/>
  <c r="I44" i="49" a="1"/>
  <c r="I44" i="49" l="1"/>
  <c r="H55" i="51"/>
  <c r="E55" i="51"/>
  <c r="G55" i="51"/>
  <c r="D55" i="51"/>
  <c r="F55" i="51"/>
  <c r="K44" i="49"/>
  <c r="L44" i="49" a="1"/>
  <c r="M44" i="49" a="1"/>
  <c r="H45" i="49"/>
  <c r="J45" i="49" l="1"/>
  <c r="M44" i="49"/>
  <c r="C56" i="51" s="1"/>
  <c r="L44" i="49"/>
  <c r="B56" i="51" s="1"/>
  <c r="I45" i="49" a="1"/>
  <c r="I45" i="49" l="1"/>
  <c r="H56" i="51"/>
  <c r="D56" i="51"/>
  <c r="G56" i="51"/>
  <c r="F56" i="51"/>
  <c r="E56" i="51"/>
  <c r="K45" i="49"/>
  <c r="M45" i="49" a="1"/>
  <c r="L45" i="49" a="1"/>
  <c r="H46" i="49"/>
  <c r="J46" i="49" l="1"/>
  <c r="L45" i="49"/>
  <c r="B57" i="51" s="1"/>
  <c r="M45" i="49"/>
  <c r="C57" i="51" s="1"/>
  <c r="I46" i="49" a="1"/>
  <c r="I46" i="49" l="1"/>
  <c r="H57" i="51"/>
  <c r="F57" i="51"/>
  <c r="E57" i="51"/>
  <c r="G57" i="51"/>
  <c r="D57" i="51"/>
  <c r="K46" i="49"/>
  <c r="M46" i="49" a="1"/>
  <c r="L46" i="49" a="1"/>
  <c r="H47" i="49"/>
  <c r="J47" i="49" l="1"/>
  <c r="L46" i="49"/>
  <c r="B58" i="51" s="1"/>
  <c r="M46" i="49"/>
  <c r="C58" i="51" s="1"/>
  <c r="I47" i="49" a="1"/>
  <c r="I47" i="49" l="1"/>
  <c r="F58" i="51"/>
  <c r="G58" i="51"/>
  <c r="E58" i="51"/>
  <c r="D58" i="51"/>
  <c r="H58" i="51"/>
  <c r="K47" i="49"/>
  <c r="L47" i="49" a="1"/>
  <c r="M47" i="49" a="1"/>
  <c r="H48" i="49"/>
  <c r="J48" i="49" l="1"/>
  <c r="M47" i="49"/>
  <c r="C59" i="51" s="1"/>
  <c r="L47" i="49"/>
  <c r="B59" i="51" s="1"/>
  <c r="I48" i="49" a="1"/>
  <c r="I48" i="49" l="1"/>
  <c r="D59" i="51"/>
  <c r="F59" i="51"/>
  <c r="E59" i="51"/>
  <c r="G59" i="51"/>
  <c r="H59" i="51"/>
  <c r="K48" i="49"/>
  <c r="L48" i="49" a="1"/>
  <c r="M48" i="49" a="1"/>
  <c r="H49" i="49"/>
  <c r="J49" i="49" l="1"/>
  <c r="M48" i="49"/>
  <c r="C60" i="51" s="1"/>
  <c r="L48" i="49"/>
  <c r="B60" i="51" s="1"/>
  <c r="I49" i="49" a="1"/>
  <c r="I49" i="49" l="1"/>
  <c r="H60" i="51"/>
  <c r="D60" i="51"/>
  <c r="G60" i="51"/>
  <c r="F60" i="51"/>
  <c r="E60" i="51"/>
  <c r="K49" i="49"/>
  <c r="L49" i="49" a="1"/>
  <c r="M49" i="49" a="1"/>
  <c r="H50" i="49"/>
  <c r="J50" i="49" l="1"/>
  <c r="M49" i="49"/>
  <c r="C61" i="51" s="1"/>
  <c r="L49" i="49"/>
  <c r="B61" i="51" s="1"/>
  <c r="I50" i="49" a="1"/>
  <c r="I50" i="49" l="1"/>
  <c r="H61" i="51"/>
  <c r="G61" i="51"/>
  <c r="F61" i="51"/>
  <c r="D61" i="51"/>
  <c r="E61" i="51"/>
  <c r="K50" i="49"/>
  <c r="L50" i="49" a="1"/>
  <c r="M50" i="49" a="1"/>
  <c r="H51" i="49"/>
  <c r="J51" i="49" l="1"/>
  <c r="M50" i="49"/>
  <c r="C62" i="51" s="1"/>
  <c r="L50" i="49"/>
  <c r="B62" i="51" s="1"/>
  <c r="I51" i="49" a="1"/>
  <c r="I51" i="49" l="1"/>
  <c r="G62" i="51"/>
  <c r="E62" i="51"/>
  <c r="F62" i="51"/>
  <c r="D62" i="51"/>
  <c r="H62" i="51"/>
  <c r="K51" i="49"/>
  <c r="L51" i="49" a="1"/>
  <c r="M51" i="49" a="1"/>
  <c r="H52" i="49"/>
  <c r="J52" i="49" l="1"/>
  <c r="M51" i="49"/>
  <c r="C63" i="51" s="1"/>
  <c r="L51" i="49"/>
  <c r="B63" i="51" s="1"/>
  <c r="I52" i="49" a="1"/>
  <c r="I52" i="49" l="1"/>
  <c r="E63" i="51"/>
  <c r="H63" i="51"/>
  <c r="D63" i="51"/>
  <c r="G63" i="51"/>
  <c r="F63" i="51"/>
  <c r="K52" i="49"/>
  <c r="L52" i="49" a="1"/>
  <c r="M52" i="49" a="1"/>
  <c r="H53" i="49"/>
  <c r="J53" i="49" l="1"/>
  <c r="M52" i="49"/>
  <c r="C64" i="51" s="1"/>
  <c r="L52" i="49"/>
  <c r="B64" i="51" s="1"/>
  <c r="I53" i="49" a="1"/>
  <c r="I53" i="49" l="1"/>
  <c r="E64" i="51"/>
  <c r="D64" i="51"/>
  <c r="G64" i="51"/>
  <c r="H64" i="51"/>
  <c r="F64" i="51"/>
  <c r="K53" i="49"/>
  <c r="M53" i="49" a="1"/>
  <c r="L53" i="49" a="1"/>
  <c r="H54" i="49"/>
  <c r="J54" i="49" l="1"/>
  <c r="L53" i="49"/>
  <c r="B65" i="51" s="1"/>
  <c r="M53" i="49"/>
  <c r="C65" i="51" s="1"/>
  <c r="I54" i="49" a="1"/>
  <c r="I54" i="49" l="1"/>
  <c r="D65" i="51"/>
  <c r="F65" i="51"/>
  <c r="E65" i="51"/>
  <c r="G65" i="51"/>
  <c r="H65" i="51"/>
  <c r="K54" i="49"/>
  <c r="L54" i="49" a="1"/>
  <c r="M54" i="49" a="1"/>
  <c r="H55" i="49"/>
  <c r="J55" i="49" l="1"/>
  <c r="M54" i="49"/>
  <c r="C66" i="51" s="1"/>
  <c r="L54" i="49"/>
  <c r="B66" i="51" s="1"/>
  <c r="I55" i="49" a="1"/>
  <c r="I55" i="49" l="1"/>
  <c r="H66" i="51"/>
  <c r="D66" i="51"/>
  <c r="E66" i="51"/>
  <c r="F66" i="51"/>
  <c r="G66" i="51"/>
  <c r="K55" i="49"/>
  <c r="L55" i="49" a="1"/>
  <c r="M55" i="49" a="1"/>
  <c r="H56" i="49"/>
  <c r="J56" i="49" l="1"/>
  <c r="M55" i="49"/>
  <c r="C67" i="51" s="1"/>
  <c r="L55" i="49"/>
  <c r="B67" i="51" s="1"/>
  <c r="I56" i="49" a="1"/>
  <c r="I56" i="49" l="1"/>
  <c r="F67" i="51"/>
  <c r="E67" i="51"/>
  <c r="G67" i="51"/>
  <c r="H67" i="51"/>
  <c r="D67" i="51"/>
  <c r="K56" i="49"/>
  <c r="M56" i="49" a="1"/>
  <c r="L56" i="49" a="1"/>
  <c r="H57" i="49"/>
  <c r="J57" i="49" l="1"/>
  <c r="L56" i="49"/>
  <c r="B68" i="51" s="1"/>
  <c r="M56" i="49"/>
  <c r="C68" i="51" s="1"/>
  <c r="I57" i="49" a="1"/>
  <c r="I57" i="49" l="1"/>
  <c r="F68" i="51"/>
  <c r="G68" i="51"/>
  <c r="E68" i="51"/>
  <c r="H68" i="51"/>
  <c r="D68" i="51"/>
  <c r="K57" i="49"/>
  <c r="M57" i="49" a="1"/>
  <c r="L57" i="49" a="1"/>
  <c r="H58" i="49"/>
  <c r="J58" i="49" l="1"/>
  <c r="L57" i="49"/>
  <c r="B69" i="51" s="1"/>
  <c r="M57" i="49"/>
  <c r="C69" i="51" s="1"/>
  <c r="I58" i="49" a="1"/>
  <c r="I58" i="49" l="1"/>
  <c r="H69" i="51"/>
  <c r="G69" i="51"/>
  <c r="F69" i="51"/>
  <c r="D69" i="51"/>
  <c r="E69" i="51"/>
  <c r="K58" i="49"/>
  <c r="M58" i="49" a="1"/>
  <c r="L58" i="49" a="1"/>
  <c r="H59" i="49"/>
  <c r="J59" i="49" l="1"/>
  <c r="L58" i="49"/>
  <c r="B70" i="51" s="1"/>
  <c r="M58" i="49"/>
  <c r="C70" i="51" s="1"/>
  <c r="I59" i="49" a="1"/>
  <c r="I59" i="49" l="1"/>
  <c r="H70" i="51"/>
  <c r="E70" i="51"/>
  <c r="G70" i="51"/>
  <c r="D70" i="51"/>
  <c r="F70" i="51"/>
  <c r="K59" i="49"/>
  <c r="M59" i="49" a="1"/>
  <c r="L59" i="49" a="1"/>
  <c r="H60" i="49"/>
  <c r="J60" i="49" l="1"/>
  <c r="L59" i="49"/>
  <c r="B71" i="51" s="1"/>
  <c r="M59" i="49"/>
  <c r="C71" i="51" s="1"/>
  <c r="I60" i="49" a="1"/>
  <c r="I60" i="49" l="1"/>
  <c r="E71" i="51"/>
  <c r="H71" i="51"/>
  <c r="G71" i="51"/>
  <c r="F71" i="51"/>
  <c r="D71" i="51"/>
  <c r="K60" i="49"/>
  <c r="M60" i="49" a="1"/>
  <c r="L60" i="49" a="1"/>
  <c r="H61" i="49"/>
  <c r="J61" i="49" l="1"/>
  <c r="L60" i="49"/>
  <c r="B72" i="51" s="1"/>
  <c r="M60" i="49"/>
  <c r="C72" i="51" s="1"/>
  <c r="I61" i="49" a="1"/>
  <c r="I61" i="49" l="1"/>
  <c r="F72" i="51"/>
  <c r="H72" i="51"/>
  <c r="E72" i="51"/>
  <c r="D72" i="51"/>
  <c r="G72" i="51"/>
  <c r="K61" i="49"/>
  <c r="M61" i="49" a="1"/>
  <c r="L61" i="49" a="1"/>
  <c r="H62" i="49"/>
  <c r="J62" i="49" l="1"/>
  <c r="L61" i="49"/>
  <c r="B73" i="51" s="1"/>
  <c r="M61" i="49"/>
  <c r="C73" i="51" s="1"/>
  <c r="I62" i="49" a="1"/>
  <c r="I62" i="49" l="1"/>
  <c r="H73" i="51"/>
  <c r="F73" i="51"/>
  <c r="D73" i="51"/>
  <c r="G73" i="51"/>
  <c r="E73" i="51"/>
  <c r="K62" i="49"/>
  <c r="M62" i="49" a="1"/>
  <c r="L62" i="49" a="1"/>
  <c r="H63" i="49"/>
  <c r="J63" i="49" l="1"/>
  <c r="L62" i="49"/>
  <c r="B74" i="51" s="1"/>
  <c r="M62" i="49"/>
  <c r="C74" i="51" s="1"/>
  <c r="I63" i="49" a="1"/>
  <c r="I63" i="49" l="1"/>
  <c r="F74" i="51"/>
  <c r="E74" i="51"/>
  <c r="H74" i="51"/>
  <c r="G74" i="51"/>
  <c r="D74" i="51"/>
  <c r="K63" i="49"/>
  <c r="L63" i="49" a="1"/>
  <c r="M63" i="49" a="1"/>
  <c r="H64" i="49"/>
  <c r="J64" i="49" l="1"/>
  <c r="M63" i="49"/>
  <c r="C75" i="51" s="1"/>
  <c r="L63" i="49"/>
  <c r="B75" i="51" s="1"/>
  <c r="I64" i="49" a="1"/>
  <c r="I64" i="49" l="1"/>
  <c r="E75" i="51"/>
  <c r="H75" i="51"/>
  <c r="F75" i="51"/>
  <c r="D75" i="51"/>
  <c r="G75" i="51"/>
  <c r="K64" i="49"/>
  <c r="L64" i="49" a="1"/>
  <c r="M64" i="49" a="1"/>
  <c r="H65" i="49"/>
  <c r="J65" i="49" l="1"/>
  <c r="M64" i="49"/>
  <c r="C76" i="51" s="1"/>
  <c r="L64" i="49"/>
  <c r="B76" i="51" s="1"/>
  <c r="I65" i="49" a="1"/>
  <c r="I65" i="49" l="1"/>
  <c r="D76" i="51"/>
  <c r="F76" i="51"/>
  <c r="H76" i="51"/>
  <c r="G76" i="51"/>
  <c r="E76" i="51"/>
  <c r="K65" i="49"/>
  <c r="M65" i="49" a="1"/>
  <c r="L65" i="49" a="1"/>
  <c r="H66" i="49"/>
  <c r="J66" i="49" l="1"/>
  <c r="L65" i="49"/>
  <c r="B77" i="51" s="1"/>
  <c r="M65" i="49"/>
  <c r="C77" i="51" s="1"/>
  <c r="I66" i="49" a="1"/>
  <c r="I66" i="49" l="1"/>
  <c r="D77" i="51"/>
  <c r="E77" i="51"/>
  <c r="F77" i="51"/>
  <c r="H77" i="51"/>
  <c r="G77" i="51"/>
  <c r="K66" i="49"/>
  <c r="M66" i="49" a="1"/>
  <c r="L66" i="49" a="1"/>
  <c r="H67" i="49"/>
  <c r="J67" i="49" l="1"/>
  <c r="L66" i="49"/>
  <c r="B78" i="51" s="1"/>
  <c r="M66" i="49"/>
  <c r="C78" i="51" s="1"/>
  <c r="I67" i="49" a="1"/>
  <c r="I67" i="49" l="1"/>
  <c r="F78" i="51"/>
  <c r="G78" i="51"/>
  <c r="H78" i="51"/>
  <c r="E78" i="51"/>
  <c r="D78" i="51"/>
  <c r="K67" i="49"/>
  <c r="M67" i="49" a="1"/>
  <c r="L67" i="49" a="1"/>
  <c r="H68" i="49"/>
  <c r="J68" i="49" l="1"/>
  <c r="L67" i="49"/>
  <c r="B79" i="51" s="1"/>
  <c r="M67" i="49"/>
  <c r="C79" i="51" s="1"/>
  <c r="I68" i="49" a="1"/>
  <c r="I68" i="49" l="1"/>
  <c r="F79" i="51"/>
  <c r="D79" i="51"/>
  <c r="G79" i="51"/>
  <c r="E79" i="51"/>
  <c r="H79" i="51"/>
  <c r="K68" i="49"/>
  <c r="M68" i="49" a="1"/>
  <c r="L68" i="49" a="1"/>
  <c r="H69" i="49"/>
  <c r="J69" i="49" l="1"/>
  <c r="L68" i="49"/>
  <c r="B80" i="51" s="1"/>
  <c r="M68" i="49"/>
  <c r="C80" i="51" s="1"/>
  <c r="I69" i="49" a="1"/>
  <c r="I69" i="49" l="1"/>
  <c r="G80" i="51"/>
  <c r="F80" i="51"/>
  <c r="D80" i="51"/>
  <c r="H80" i="51"/>
  <c r="E80" i="51"/>
  <c r="K69" i="49"/>
  <c r="L69" i="49" a="1"/>
  <c r="M69" i="49" a="1"/>
  <c r="H70" i="49"/>
  <c r="J70" i="49" l="1"/>
  <c r="M69" i="49"/>
  <c r="C81" i="51" s="1"/>
  <c r="L69" i="49"/>
  <c r="B81" i="51" s="1"/>
  <c r="I70" i="49" a="1"/>
  <c r="I70" i="49" l="1"/>
  <c r="G81" i="51"/>
  <c r="D81" i="51"/>
  <c r="E81" i="51"/>
  <c r="H81" i="51"/>
  <c r="F81" i="51"/>
  <c r="K70" i="49"/>
  <c r="L70" i="49" a="1"/>
  <c r="M70" i="49" a="1"/>
  <c r="H71" i="49"/>
  <c r="J71" i="49" l="1"/>
  <c r="M70" i="49"/>
  <c r="C82" i="51" s="1"/>
  <c r="L70" i="49"/>
  <c r="B82" i="51" s="1"/>
  <c r="I71" i="49" a="1"/>
  <c r="I71" i="49" l="1"/>
  <c r="F82" i="51"/>
  <c r="H82" i="51"/>
  <c r="E82" i="51"/>
  <c r="G82" i="51"/>
  <c r="D82" i="51"/>
  <c r="K71" i="49"/>
  <c r="L71" i="49" a="1"/>
  <c r="M71" i="49" a="1"/>
  <c r="H72" i="49"/>
  <c r="J72" i="49" l="1"/>
  <c r="M71" i="49"/>
  <c r="C83" i="51" s="1"/>
  <c r="L71" i="49"/>
  <c r="B83" i="51" s="1"/>
  <c r="I72" i="49" a="1"/>
  <c r="I72" i="49" l="1"/>
  <c r="D83" i="51"/>
  <c r="F83" i="51"/>
  <c r="E83" i="51"/>
  <c r="H83" i="51"/>
  <c r="G83" i="51"/>
  <c r="K72" i="49"/>
  <c r="M72" i="49" a="1"/>
  <c r="L72" i="49" a="1"/>
  <c r="H73" i="49"/>
  <c r="J73" i="49" l="1"/>
  <c r="L72" i="49"/>
  <c r="B84" i="51" s="1"/>
  <c r="M72" i="49"/>
  <c r="C84" i="51" s="1"/>
  <c r="I73" i="49" a="1"/>
  <c r="I73" i="49" l="1"/>
  <c r="F84" i="51"/>
  <c r="H84" i="51"/>
  <c r="G84" i="51"/>
  <c r="E84" i="51"/>
  <c r="D84" i="51"/>
  <c r="K73" i="49"/>
  <c r="L73" i="49" a="1"/>
  <c r="M73" i="49" a="1"/>
  <c r="H74" i="49"/>
  <c r="J74" i="49" l="1"/>
  <c r="M73" i="49"/>
  <c r="C85" i="51" s="1"/>
  <c r="L73" i="49"/>
  <c r="B85" i="51" s="1"/>
  <c r="I74" i="49" a="1"/>
  <c r="I74" i="49" l="1"/>
  <c r="F85" i="51"/>
  <c r="H85" i="51"/>
  <c r="G85" i="51"/>
  <c r="D85" i="51"/>
  <c r="E85" i="51"/>
  <c r="K74" i="49"/>
  <c r="L74" i="49" a="1"/>
  <c r="M74" i="49" a="1"/>
  <c r="H75" i="49"/>
  <c r="J75" i="49" l="1"/>
  <c r="M74" i="49"/>
  <c r="C86" i="51" s="1"/>
  <c r="L74" i="49"/>
  <c r="B86" i="51" s="1"/>
  <c r="I75" i="49" a="1"/>
  <c r="I75" i="49" l="1"/>
  <c r="H86" i="51"/>
  <c r="G86" i="51"/>
  <c r="D86" i="51"/>
  <c r="E86" i="51"/>
  <c r="F86" i="51"/>
  <c r="K75" i="49"/>
  <c r="M75" i="49" a="1"/>
  <c r="L75" i="49" a="1"/>
  <c r="H76" i="49"/>
  <c r="J76" i="49" l="1"/>
  <c r="L75" i="49"/>
  <c r="B87" i="51" s="1"/>
  <c r="M75" i="49"/>
  <c r="C87" i="51" s="1"/>
  <c r="I76" i="49" a="1"/>
  <c r="I76" i="49" l="1"/>
  <c r="E87" i="51"/>
  <c r="G87" i="51"/>
  <c r="H87" i="51"/>
  <c r="D87" i="51"/>
  <c r="F87" i="51"/>
  <c r="K76" i="49"/>
  <c r="L76" i="49" a="1"/>
  <c r="M76" i="49" a="1"/>
  <c r="H77" i="49"/>
  <c r="J77" i="49" l="1"/>
  <c r="M76" i="49"/>
  <c r="C88" i="51" s="1"/>
  <c r="L76" i="49"/>
  <c r="B88" i="51" s="1"/>
  <c r="I77" i="49" a="1"/>
  <c r="I77" i="49" l="1"/>
  <c r="F88" i="51"/>
  <c r="H88" i="51"/>
  <c r="D88" i="51"/>
  <c r="E88" i="51"/>
  <c r="G88" i="51"/>
  <c r="K77" i="49"/>
  <c r="L77" i="49" a="1"/>
  <c r="M77" i="49" a="1"/>
  <c r="H78" i="49"/>
  <c r="J78" i="49" l="1"/>
  <c r="M77" i="49"/>
  <c r="C89" i="51" s="1"/>
  <c r="L77" i="49"/>
  <c r="B89" i="51" s="1"/>
  <c r="I78" i="49" a="1"/>
  <c r="I78" i="49" l="1"/>
  <c r="D89" i="51"/>
  <c r="F89" i="51"/>
  <c r="H89" i="51"/>
  <c r="E89" i="51"/>
  <c r="G89" i="51"/>
  <c r="K78" i="49"/>
  <c r="M78" i="49" a="1"/>
  <c r="L78" i="49" a="1"/>
  <c r="H79" i="49"/>
  <c r="J79" i="49" l="1"/>
  <c r="L78" i="49"/>
  <c r="B90" i="51" s="1"/>
  <c r="M78" i="49"/>
  <c r="C90" i="51" s="1"/>
  <c r="I79" i="49" a="1"/>
  <c r="I79" i="49" l="1"/>
  <c r="H90" i="51"/>
  <c r="E90" i="51"/>
  <c r="F90" i="51"/>
  <c r="G90" i="51"/>
  <c r="D90" i="51"/>
  <c r="K79" i="49"/>
  <c r="L79" i="49" a="1"/>
  <c r="M79" i="49" a="1"/>
  <c r="H80" i="49"/>
  <c r="J80" i="49" l="1"/>
  <c r="M79" i="49"/>
  <c r="C91" i="51" s="1"/>
  <c r="L79" i="49"/>
  <c r="B91" i="51" s="1"/>
  <c r="I80" i="49" a="1"/>
  <c r="I80" i="49" l="1"/>
  <c r="E91" i="51"/>
  <c r="D91" i="51"/>
  <c r="G91" i="51"/>
  <c r="F91" i="51"/>
  <c r="H91" i="51"/>
  <c r="K80" i="49"/>
  <c r="M80" i="49" a="1"/>
  <c r="L80" i="49" a="1"/>
  <c r="H81" i="49"/>
  <c r="J81" i="49" l="1"/>
  <c r="L80" i="49"/>
  <c r="B92" i="51" s="1"/>
  <c r="M80" i="49"/>
  <c r="C92" i="51" s="1"/>
  <c r="I81" i="49" a="1"/>
  <c r="I81" i="49" l="1"/>
  <c r="D92" i="51"/>
  <c r="G92" i="51"/>
  <c r="H92" i="51"/>
  <c r="E92" i="51"/>
  <c r="F92" i="51"/>
  <c r="K81" i="49"/>
  <c r="L81" i="49" a="1"/>
  <c r="M81" i="49" a="1"/>
  <c r="H82" i="49"/>
  <c r="J82" i="49" l="1"/>
  <c r="M81" i="49"/>
  <c r="C93" i="51" s="1"/>
  <c r="L81" i="49"/>
  <c r="B93" i="51" s="1"/>
  <c r="I82" i="49" a="1"/>
  <c r="I82" i="49" l="1"/>
  <c r="D93" i="51"/>
  <c r="E93" i="51"/>
  <c r="H93" i="51"/>
  <c r="F93" i="51"/>
  <c r="G93" i="51"/>
  <c r="K82" i="49"/>
  <c r="L82" i="49" a="1"/>
  <c r="M82" i="49" a="1"/>
  <c r="H83" i="49"/>
  <c r="J83" i="49" l="1"/>
  <c r="M82" i="49"/>
  <c r="C94" i="51" s="1"/>
  <c r="L82" i="49"/>
  <c r="B94" i="51" s="1"/>
  <c r="I83" i="49" a="1"/>
  <c r="I83" i="49" l="1"/>
  <c r="E94" i="51"/>
  <c r="F94" i="51"/>
  <c r="D94" i="51"/>
  <c r="H94" i="51"/>
  <c r="G94" i="51"/>
  <c r="K83" i="49"/>
  <c r="M83" i="49" a="1"/>
  <c r="L83" i="49" a="1"/>
  <c r="H84" i="49"/>
  <c r="J84" i="49" l="1"/>
  <c r="L83" i="49"/>
  <c r="B95" i="51" s="1"/>
  <c r="M83" i="49"/>
  <c r="C95" i="51" s="1"/>
  <c r="I84" i="49" a="1"/>
  <c r="I84" i="49" l="1"/>
  <c r="G95" i="51"/>
  <c r="E95" i="51"/>
  <c r="F95" i="51"/>
  <c r="H95" i="51"/>
  <c r="D95" i="51"/>
  <c r="K84" i="49"/>
  <c r="L84" i="49" a="1"/>
  <c r="M84" i="49" a="1"/>
  <c r="H85" i="49"/>
  <c r="J85" i="49" l="1"/>
  <c r="M84" i="49"/>
  <c r="C96" i="51" s="1"/>
  <c r="L84" i="49"/>
  <c r="B96" i="51" s="1"/>
  <c r="I85" i="49" a="1"/>
  <c r="I85" i="49" l="1"/>
  <c r="E96" i="51"/>
  <c r="H96" i="51"/>
  <c r="F96" i="51"/>
  <c r="G96" i="51"/>
  <c r="D96" i="51"/>
  <c r="K85" i="49"/>
  <c r="M85" i="49" a="1"/>
  <c r="L85" i="49" a="1"/>
  <c r="H86" i="49"/>
  <c r="J86" i="49" l="1"/>
  <c r="L85" i="49"/>
  <c r="B97" i="51" s="1"/>
  <c r="M85" i="49"/>
  <c r="C97" i="51" s="1"/>
  <c r="I86" i="49" a="1"/>
  <c r="I86" i="49" l="1"/>
  <c r="F97" i="51"/>
  <c r="H97" i="51"/>
  <c r="D97" i="51"/>
  <c r="G97" i="51"/>
  <c r="E97" i="51"/>
  <c r="K86" i="49"/>
  <c r="M86" i="49" a="1"/>
  <c r="H87" i="49"/>
  <c r="L86" i="49" a="1"/>
  <c r="L86" i="49" l="1"/>
  <c r="B98" i="51" s="1"/>
  <c r="J87" i="49"/>
  <c r="M86" i="49"/>
  <c r="C98" i="51" s="1"/>
  <c r="I87" i="49" a="1"/>
  <c r="I87" i="49" l="1"/>
  <c r="G98" i="51"/>
  <c r="D98" i="51"/>
  <c r="H98" i="51"/>
  <c r="F98" i="51"/>
  <c r="E98" i="51"/>
  <c r="K87" i="49"/>
  <c r="M87" i="49" a="1"/>
  <c r="L87" i="49" a="1"/>
  <c r="H88" i="49"/>
  <c r="J88" i="49" l="1"/>
  <c r="L87" i="49"/>
  <c r="B99" i="51" s="1"/>
  <c r="M87" i="49"/>
  <c r="C99" i="51" s="1"/>
  <c r="I88" i="49" a="1"/>
  <c r="I88" i="49" l="1"/>
  <c r="F99" i="51"/>
  <c r="H99" i="51"/>
  <c r="G99" i="51"/>
  <c r="D99" i="51"/>
  <c r="E99" i="51"/>
  <c r="K88" i="49"/>
  <c r="M88" i="49" a="1"/>
  <c r="L88" i="49" a="1"/>
  <c r="H89" i="49"/>
  <c r="J89" i="49" l="1"/>
  <c r="L88" i="49"/>
  <c r="B100" i="51" s="1"/>
  <c r="M88" i="49"/>
  <c r="C100" i="51" s="1"/>
  <c r="I89" i="49" a="1"/>
  <c r="I89" i="49" l="1"/>
  <c r="D100" i="51"/>
  <c r="E100" i="51"/>
  <c r="H100" i="51"/>
  <c r="F100" i="51"/>
  <c r="G100" i="51"/>
  <c r="K89" i="49"/>
  <c r="M89" i="49" a="1"/>
  <c r="H90" i="49"/>
  <c r="L89" i="49" a="1"/>
  <c r="L89" i="49" l="1"/>
  <c r="J90" i="49"/>
  <c r="M89" i="49"/>
  <c r="I90" i="49" a="1"/>
  <c r="I90" i="49" l="1"/>
  <c r="K90" i="49"/>
  <c r="L90" i="49" a="1"/>
  <c r="H91" i="49"/>
  <c r="M90" i="49" a="1"/>
  <c r="M90" i="49" l="1"/>
  <c r="J91" i="49"/>
  <c r="L90" i="49"/>
  <c r="I91" i="49" a="1"/>
  <c r="I91" i="49" l="1"/>
  <c r="K91" i="49"/>
  <c r="L91" i="49" a="1"/>
  <c r="M91" i="49" a="1"/>
  <c r="H92" i="49"/>
  <c r="J92" i="49" l="1"/>
  <c r="M91" i="49"/>
  <c r="L91" i="49"/>
  <c r="I92" i="49" a="1"/>
  <c r="I92" i="49" l="1"/>
  <c r="K92" i="49"/>
  <c r="M92" i="49" a="1"/>
  <c r="L92" i="49" a="1"/>
  <c r="H93" i="49"/>
  <c r="J93" i="49" l="1"/>
  <c r="L92" i="49"/>
  <c r="M92" i="49"/>
  <c r="I93" i="49" a="1"/>
  <c r="I93" i="49" l="1"/>
  <c r="K93" i="49"/>
  <c r="L93" i="49" a="1"/>
  <c r="M93" i="49" a="1"/>
  <c r="H94" i="49"/>
  <c r="J94" i="49" l="1"/>
  <c r="M93" i="49"/>
  <c r="L93" i="49"/>
  <c r="I94" i="49" a="1"/>
  <c r="I94" i="49" l="1"/>
  <c r="K94" i="49"/>
  <c r="M94" i="49" a="1"/>
  <c r="H95" i="49"/>
  <c r="L94" i="49" a="1"/>
  <c r="L94" i="49" l="1"/>
  <c r="J95" i="49"/>
  <c r="M94" i="49"/>
  <c r="I95" i="49" a="1"/>
  <c r="I95" i="49" l="1"/>
  <c r="K95" i="49"/>
  <c r="L95" i="49" a="1"/>
  <c r="H96" i="49"/>
  <c r="M95" i="49" a="1"/>
  <c r="M95" i="49" l="1"/>
  <c r="J96" i="49"/>
  <c r="L95" i="49"/>
  <c r="I96" i="49" a="1"/>
  <c r="I96" i="49" l="1"/>
  <c r="K96" i="49"/>
  <c r="L96" i="49" a="1"/>
  <c r="M96" i="49" a="1"/>
  <c r="H97" i="49"/>
  <c r="J97" i="49" l="1"/>
  <c r="M96" i="49"/>
  <c r="L96" i="49"/>
  <c r="I97" i="49" a="1"/>
  <c r="I97" i="49" l="1"/>
  <c r="K97" i="49"/>
  <c r="M97" i="49" a="1"/>
  <c r="H98" i="49"/>
  <c r="L97" i="49" a="1"/>
  <c r="L97" i="49" l="1"/>
  <c r="J98" i="49"/>
  <c r="M97" i="49"/>
  <c r="I98" i="49" a="1"/>
  <c r="I98" i="49" l="1"/>
  <c r="K98" i="49"/>
  <c r="L98" i="49" a="1"/>
  <c r="M98" i="49" a="1"/>
  <c r="H99" i="49"/>
  <c r="J99" i="49" l="1"/>
  <c r="M98" i="49"/>
  <c r="L98" i="49"/>
  <c r="I99" i="49" a="1"/>
  <c r="I99" i="49" l="1"/>
  <c r="K99" i="49"/>
  <c r="L99" i="49" a="1"/>
  <c r="M99" i="49" a="1"/>
  <c r="H100" i="49"/>
  <c r="J100" i="49" l="1"/>
  <c r="M99" i="49"/>
  <c r="L99" i="49"/>
  <c r="I100" i="49" a="1"/>
  <c r="I100" i="49" l="1"/>
  <c r="K100" i="49"/>
  <c r="L100" i="49" a="1"/>
  <c r="H101" i="49"/>
  <c r="M100" i="49" a="1"/>
  <c r="M100" i="49" l="1"/>
  <c r="J101" i="49"/>
  <c r="L100" i="49"/>
  <c r="I101" i="49" a="1"/>
  <c r="I101" i="49" l="1"/>
  <c r="K101" i="49"/>
  <c r="L101" i="49" a="1"/>
  <c r="H102" i="49"/>
  <c r="M101" i="49" a="1"/>
  <c r="M101" i="49" l="1"/>
  <c r="J102" i="49"/>
  <c r="L101" i="49"/>
  <c r="I102" i="49" a="1"/>
  <c r="I102" i="49" l="1"/>
  <c r="K102" i="49"/>
  <c r="M102" i="49" a="1"/>
  <c r="H103" i="49"/>
  <c r="L102" i="49" a="1"/>
  <c r="L102" i="49" l="1"/>
  <c r="J103" i="49"/>
  <c r="M102" i="49"/>
  <c r="I103" i="49" a="1"/>
  <c r="I103" i="49" l="1"/>
  <c r="K103" i="49"/>
  <c r="M103" i="49" a="1"/>
  <c r="L103" i="49" a="1"/>
  <c r="H104" i="49"/>
  <c r="J104" i="49" l="1"/>
  <c r="L103" i="49"/>
  <c r="M103" i="49"/>
  <c r="I104" i="49" a="1"/>
  <c r="I104" i="49" l="1"/>
  <c r="K104" i="49"/>
  <c r="M104" i="49" a="1"/>
  <c r="L104" i="49" a="1"/>
  <c r="H105" i="49"/>
  <c r="J105" i="49" l="1"/>
  <c r="L104" i="49"/>
  <c r="M104" i="49"/>
  <c r="I105" i="49" a="1"/>
  <c r="I105" i="49" l="1"/>
  <c r="K105" i="49"/>
  <c r="M105" i="49" a="1"/>
  <c r="L105" i="49" a="1"/>
  <c r="H106" i="49"/>
  <c r="J106" i="49" l="1"/>
  <c r="L105" i="49"/>
  <c r="M105" i="49"/>
  <c r="I106" i="49" a="1"/>
  <c r="I106" i="49" l="1"/>
  <c r="K106" i="49"/>
  <c r="M106" i="49" a="1"/>
  <c r="L106" i="49" a="1"/>
  <c r="H107" i="49"/>
  <c r="J107" i="49" l="1"/>
  <c r="L106" i="49"/>
  <c r="M106" i="49"/>
  <c r="I107" i="49" a="1"/>
  <c r="I107" i="49" l="1"/>
  <c r="K107" i="49"/>
  <c r="M107" i="49" a="1"/>
  <c r="L107" i="49" a="1"/>
  <c r="H108" i="49"/>
  <c r="J108" i="49" l="1"/>
  <c r="L107" i="49"/>
  <c r="M107" i="49"/>
  <c r="I108" i="49" a="1"/>
  <c r="I108" i="49" l="1"/>
  <c r="K108" i="49"/>
  <c r="M108" i="49" a="1"/>
  <c r="L108" i="49" a="1"/>
  <c r="H109" i="49"/>
  <c r="J109" i="49" l="1"/>
  <c r="L108" i="49"/>
  <c r="M108" i="49"/>
  <c r="I109" i="49" a="1"/>
  <c r="I109" i="49" l="1"/>
  <c r="K109" i="49"/>
  <c r="M109" i="49" a="1"/>
  <c r="L109" i="49" a="1"/>
  <c r="H110" i="49"/>
  <c r="J110" i="49" l="1"/>
  <c r="L109" i="49"/>
  <c r="M109" i="49"/>
  <c r="I110" i="49" a="1"/>
  <c r="I110" i="49" l="1"/>
  <c r="K110" i="49"/>
  <c r="M110" i="49" a="1"/>
  <c r="H111" i="49"/>
  <c r="L110" i="49" a="1"/>
  <c r="L110" i="49" l="1"/>
  <c r="J111" i="49"/>
  <c r="M110" i="49"/>
  <c r="I111" i="49" a="1"/>
  <c r="I111" i="49" l="1"/>
  <c r="K111" i="49"/>
  <c r="M111" i="49" a="1"/>
  <c r="L111" i="49" a="1"/>
  <c r="H112" i="49"/>
  <c r="J112" i="49" l="1"/>
  <c r="L111" i="49"/>
  <c r="M111" i="49"/>
  <c r="I112" i="49" a="1"/>
  <c r="I112" i="49" l="1"/>
  <c r="K112" i="49"/>
  <c r="M112" i="49" a="1"/>
  <c r="L112" i="49" a="1"/>
  <c r="H113" i="49"/>
  <c r="J113" i="49" l="1"/>
  <c r="L112" i="49"/>
  <c r="M112" i="49"/>
  <c r="I113" i="49" a="1"/>
  <c r="I113" i="49" l="1"/>
  <c r="K113" i="49"/>
  <c r="M113" i="49" a="1"/>
  <c r="L113" i="49" a="1"/>
  <c r="H114" i="49"/>
  <c r="J114" i="49" l="1"/>
  <c r="L113" i="49"/>
  <c r="M113" i="49"/>
  <c r="I114" i="49" a="1"/>
  <c r="I114" i="49" l="1"/>
  <c r="K114" i="49"/>
  <c r="L114" i="49" a="1"/>
  <c r="M114" i="49" a="1"/>
  <c r="H115" i="49"/>
  <c r="J115" i="49" l="1"/>
  <c r="M114" i="49"/>
  <c r="L114" i="49"/>
  <c r="I115" i="49" a="1"/>
  <c r="I115" i="49" l="1"/>
  <c r="K115" i="49"/>
  <c r="M115" i="49" a="1"/>
  <c r="L115" i="49" a="1"/>
  <c r="H116" i="49"/>
  <c r="J116" i="49" l="1"/>
  <c r="L115" i="49"/>
  <c r="M115" i="49"/>
  <c r="I116" i="49" a="1"/>
  <c r="I116" i="49" l="1"/>
  <c r="K116" i="49"/>
  <c r="M116" i="49" a="1"/>
  <c r="L116" i="49" a="1"/>
  <c r="H117" i="49"/>
  <c r="J117" i="49" l="1"/>
  <c r="L116" i="49"/>
  <c r="M116" i="49"/>
  <c r="I117" i="49" a="1"/>
  <c r="I117" i="49" l="1"/>
  <c r="K117" i="49"/>
  <c r="M117" i="49" a="1"/>
  <c r="L117" i="49" a="1"/>
  <c r="H118" i="49"/>
  <c r="J118" i="49" l="1"/>
  <c r="L117" i="49"/>
  <c r="M117" i="49"/>
  <c r="I118" i="49" a="1"/>
  <c r="I118" i="49" l="1"/>
  <c r="K118" i="49"/>
  <c r="L118" i="49" a="1"/>
  <c r="H119" i="49"/>
  <c r="M118" i="49" a="1"/>
  <c r="M118" i="49" l="1"/>
  <c r="J119" i="49"/>
  <c r="L118" i="49"/>
  <c r="I119" i="49" a="1"/>
  <c r="I119" i="49" l="1"/>
  <c r="K119" i="49"/>
  <c r="L119" i="49" a="1"/>
  <c r="M119" i="49" a="1"/>
  <c r="H120" i="49"/>
  <c r="J120" i="49" l="1"/>
  <c r="M119" i="49"/>
  <c r="L119" i="49"/>
  <c r="I120" i="49" a="1"/>
  <c r="I120" i="49" l="1"/>
  <c r="K120" i="49"/>
  <c r="M120" i="49" a="1"/>
  <c r="L120" i="49" a="1"/>
  <c r="H121" i="49"/>
  <c r="J121" i="49" l="1"/>
  <c r="L120" i="49"/>
  <c r="M120" i="49"/>
  <c r="I121" i="49" a="1"/>
  <c r="I121" i="49" l="1"/>
  <c r="K121" i="49"/>
  <c r="M121" i="49" a="1"/>
  <c r="L121" i="49" a="1"/>
  <c r="H122" i="49"/>
  <c r="J122" i="49" l="1"/>
  <c r="L121" i="49"/>
  <c r="M121" i="49"/>
  <c r="I122" i="49" a="1"/>
  <c r="I122" i="49" l="1"/>
  <c r="K122" i="49"/>
  <c r="M122" i="49" a="1"/>
  <c r="L122" i="49" a="1"/>
  <c r="H123" i="49"/>
  <c r="J123" i="49" l="1"/>
  <c r="L122" i="49"/>
  <c r="M122" i="49"/>
  <c r="I123" i="49" a="1"/>
  <c r="I123" i="49" l="1"/>
  <c r="K123" i="49"/>
  <c r="M123" i="49" a="1"/>
  <c r="L123" i="49" a="1"/>
  <c r="H124" i="49"/>
  <c r="J124" i="49" l="1"/>
  <c r="L123" i="49"/>
  <c r="M123" i="49"/>
  <c r="I124" i="49" a="1"/>
  <c r="I124" i="49" l="1"/>
  <c r="K124" i="49"/>
  <c r="L124" i="49" a="1"/>
  <c r="M124" i="49" a="1"/>
  <c r="H125" i="49"/>
  <c r="J125" i="49" l="1"/>
  <c r="M124" i="49"/>
  <c r="L124" i="49"/>
  <c r="I125" i="49" a="1"/>
  <c r="I125" i="49" l="1"/>
  <c r="K125" i="49"/>
  <c r="M125" i="49" a="1"/>
  <c r="H126" i="49"/>
  <c r="L125" i="49" a="1"/>
  <c r="L125" i="49" l="1"/>
  <c r="J126" i="49"/>
  <c r="M125" i="49"/>
  <c r="I126" i="49" a="1"/>
  <c r="I126" i="49" l="1"/>
  <c r="K126" i="49"/>
  <c r="M126" i="49" a="1"/>
  <c r="L126" i="49" a="1"/>
  <c r="H127" i="49"/>
  <c r="J127" i="49" l="1"/>
  <c r="L126" i="49"/>
  <c r="M126" i="49"/>
  <c r="I127" i="49" a="1"/>
  <c r="I127" i="49" l="1"/>
  <c r="K127" i="49"/>
  <c r="M127" i="49" a="1"/>
  <c r="H128" i="49"/>
  <c r="L127" i="49" a="1"/>
  <c r="L127" i="49" l="1"/>
  <c r="J128" i="49"/>
  <c r="M127" i="49"/>
  <c r="I128" i="49" a="1"/>
  <c r="I128" i="49" l="1"/>
  <c r="K128" i="49"/>
  <c r="L128" i="49" a="1"/>
  <c r="M128" i="49" a="1"/>
  <c r="H129" i="49"/>
  <c r="J129" i="49" l="1"/>
  <c r="M128" i="49"/>
  <c r="L128" i="49"/>
  <c r="I129" i="49" a="1"/>
  <c r="I129" i="49" l="1"/>
  <c r="K129" i="49"/>
  <c r="M129" i="49" a="1"/>
  <c r="L129" i="49" a="1"/>
  <c r="H130" i="49"/>
  <c r="J130" i="49" l="1"/>
  <c r="L129" i="49"/>
  <c r="M129" i="49"/>
  <c r="I130" i="49" a="1"/>
  <c r="I130" i="49" l="1"/>
  <c r="K130" i="49"/>
  <c r="L130" i="49" a="1"/>
  <c r="M130" i="49" a="1"/>
  <c r="H131" i="49"/>
  <c r="J131" i="49" l="1"/>
  <c r="M130" i="49"/>
  <c r="L130" i="49"/>
  <c r="I131" i="49" a="1"/>
  <c r="I131" i="49" l="1"/>
  <c r="K131" i="49"/>
  <c r="L131" i="49" a="1"/>
  <c r="M131" i="49" a="1"/>
  <c r="H132" i="49"/>
  <c r="J132" i="49" l="1"/>
  <c r="M131" i="49"/>
  <c r="L131" i="49"/>
  <c r="I132" i="49" a="1"/>
  <c r="I132" i="49" l="1"/>
  <c r="K132" i="49"/>
  <c r="L132" i="49" a="1"/>
  <c r="H133" i="49"/>
  <c r="M132" i="49" a="1"/>
  <c r="M132" i="49" l="1"/>
  <c r="J133" i="49"/>
  <c r="L132" i="49"/>
  <c r="I133" i="49" a="1"/>
  <c r="I133" i="49" l="1"/>
  <c r="K133" i="49"/>
  <c r="M133" i="49" a="1"/>
  <c r="L133" i="49" a="1"/>
  <c r="H134" i="49"/>
  <c r="J134" i="49" l="1"/>
  <c r="L133" i="49"/>
  <c r="M133" i="49"/>
  <c r="I134" i="49" a="1"/>
  <c r="I134" i="49" l="1"/>
  <c r="K134" i="49"/>
  <c r="M134" i="49" a="1"/>
  <c r="L134" i="49" a="1"/>
  <c r="H135" i="49"/>
  <c r="J135" i="49" l="1"/>
  <c r="L134" i="49"/>
  <c r="M134" i="49"/>
  <c r="I135" i="49" a="1"/>
  <c r="I135" i="49" l="1"/>
  <c r="K135" i="49"/>
  <c r="M135" i="49" a="1"/>
  <c r="L135" i="49" a="1"/>
  <c r="H136" i="49"/>
  <c r="J136" i="49" l="1"/>
  <c r="L135" i="49"/>
  <c r="M135" i="49"/>
  <c r="I136" i="49" a="1"/>
  <c r="I136" i="49" l="1"/>
  <c r="K136" i="49"/>
  <c r="L136" i="49" a="1"/>
  <c r="M136" i="49" a="1"/>
  <c r="H137" i="49"/>
  <c r="J137" i="49" l="1"/>
  <c r="M136" i="49"/>
  <c r="L136" i="49"/>
  <c r="I137" i="49" a="1"/>
  <c r="I137" i="49" l="1"/>
  <c r="K137" i="49"/>
  <c r="L137" i="49" a="1"/>
  <c r="M137" i="49" a="1"/>
  <c r="H138" i="49"/>
  <c r="J138" i="49" l="1"/>
  <c r="M137" i="49"/>
  <c r="L137" i="49"/>
  <c r="I138" i="49" a="1"/>
  <c r="I138" i="49" l="1"/>
  <c r="K138" i="49"/>
  <c r="M138" i="49" a="1"/>
  <c r="L138" i="49" a="1"/>
  <c r="H139" i="49"/>
  <c r="J139" i="49" l="1"/>
  <c r="L138" i="49"/>
  <c r="M138" i="49"/>
  <c r="I139" i="49" a="1"/>
  <c r="I139" i="49" l="1"/>
  <c r="K139" i="49"/>
  <c r="L139" i="49" a="1"/>
  <c r="M139" i="49" a="1"/>
  <c r="H140" i="49"/>
  <c r="J140" i="49" l="1"/>
  <c r="M139" i="49"/>
  <c r="L139" i="49"/>
  <c r="I140" i="49" a="1"/>
  <c r="I140" i="49" l="1"/>
  <c r="K140" i="49"/>
  <c r="L140" i="49" a="1"/>
  <c r="M140" i="49" a="1"/>
  <c r="H141" i="49"/>
  <c r="J141" i="49" l="1"/>
  <c r="M140" i="49"/>
  <c r="L140" i="49"/>
  <c r="I141" i="49" a="1"/>
  <c r="I141" i="49" l="1"/>
  <c r="K141" i="49"/>
  <c r="M141" i="49" a="1"/>
  <c r="L141" i="49" a="1"/>
  <c r="H142" i="49"/>
  <c r="J142" i="49" l="1"/>
  <c r="L141" i="49"/>
  <c r="M141" i="49"/>
  <c r="I142" i="49" a="1"/>
  <c r="I142" i="49" l="1"/>
  <c r="K142" i="49"/>
  <c r="M142" i="49" a="1"/>
  <c r="H143" i="49"/>
  <c r="L142" i="49" a="1"/>
  <c r="L142" i="49" l="1"/>
  <c r="J143" i="49"/>
  <c r="M142" i="49"/>
  <c r="I143" i="49" a="1"/>
  <c r="I143" i="49" l="1"/>
  <c r="K143" i="49"/>
  <c r="M143" i="49" a="1"/>
  <c r="L143" i="49" a="1"/>
  <c r="H144" i="49"/>
  <c r="J144" i="49" l="1"/>
  <c r="L143" i="49"/>
  <c r="M143" i="49"/>
  <c r="I144" i="49" a="1"/>
  <c r="I144" i="49" l="1"/>
  <c r="K144" i="49"/>
  <c r="M144" i="49" a="1"/>
  <c r="L144" i="49" a="1"/>
  <c r="H145" i="49"/>
  <c r="J145" i="49" l="1"/>
  <c r="L144" i="49"/>
  <c r="M144" i="49"/>
  <c r="I145" i="49" a="1"/>
  <c r="I145" i="49" l="1"/>
  <c r="K145" i="49"/>
  <c r="M145" i="49" a="1"/>
  <c r="L145" i="49" a="1"/>
  <c r="H146" i="49"/>
  <c r="J146" i="49" l="1"/>
  <c r="L145" i="49"/>
  <c r="M145" i="49"/>
  <c r="I146" i="49" a="1"/>
  <c r="I146" i="49" l="1"/>
  <c r="K146" i="49"/>
  <c r="M146" i="49" a="1"/>
  <c r="L146" i="49" a="1"/>
  <c r="H147" i="49"/>
  <c r="J147" i="49" l="1"/>
  <c r="L146" i="49"/>
  <c r="M146" i="49"/>
  <c r="I147" i="49" a="1"/>
  <c r="I147" i="49" l="1"/>
  <c r="K147" i="49"/>
  <c r="M147" i="49" a="1"/>
  <c r="L147" i="49" a="1"/>
  <c r="H148" i="49"/>
  <c r="J148" i="49" l="1"/>
  <c r="L147" i="49"/>
  <c r="M147" i="49"/>
  <c r="I148" i="49" a="1"/>
  <c r="I148" i="49" l="1"/>
  <c r="K148" i="49"/>
  <c r="M148" i="49" a="1"/>
  <c r="L148" i="49" a="1"/>
  <c r="H149" i="49"/>
  <c r="J149" i="49" l="1"/>
  <c r="L148" i="49"/>
  <c r="M148" i="49"/>
  <c r="I149" i="49" a="1"/>
  <c r="I149" i="49" l="1"/>
  <c r="K149" i="49"/>
  <c r="L149" i="49" a="1"/>
  <c r="M149" i="49" a="1"/>
  <c r="H150" i="49"/>
  <c r="J150" i="49" l="1"/>
  <c r="M149" i="49"/>
  <c r="L149" i="49"/>
  <c r="I150" i="49" a="1"/>
  <c r="I150" i="49" l="1"/>
  <c r="K150" i="49"/>
  <c r="L150" i="49" a="1"/>
  <c r="M150" i="49" a="1"/>
  <c r="H151" i="49"/>
  <c r="J151" i="49" l="1"/>
  <c r="M150" i="49"/>
  <c r="L150" i="49"/>
  <c r="I151" i="49" a="1"/>
  <c r="I151" i="49" l="1"/>
  <c r="K151" i="49"/>
  <c r="M151" i="49" a="1"/>
  <c r="L151" i="49" a="1"/>
  <c r="H152" i="49"/>
  <c r="J152" i="49" l="1"/>
  <c r="L151" i="49"/>
  <c r="M151" i="49"/>
  <c r="I152" i="49" a="1"/>
  <c r="I152" i="49" l="1"/>
  <c r="K152" i="49"/>
  <c r="M152" i="49" a="1"/>
  <c r="L152" i="49" a="1"/>
  <c r="H153" i="49"/>
  <c r="J153" i="49" l="1"/>
  <c r="L152" i="49"/>
  <c r="M152" i="49"/>
  <c r="I153" i="49" a="1"/>
  <c r="I153" i="49" l="1"/>
  <c r="K153" i="49"/>
  <c r="L153" i="49" a="1"/>
  <c r="M153" i="49" a="1"/>
  <c r="H154" i="49"/>
  <c r="J154" i="49" l="1"/>
  <c r="M153" i="49"/>
  <c r="L153" i="49"/>
  <c r="I154" i="49" a="1"/>
  <c r="I154" i="49" l="1"/>
  <c r="K154" i="49"/>
  <c r="L154" i="49" a="1"/>
  <c r="M154" i="49" a="1"/>
  <c r="H155" i="49"/>
  <c r="J155" i="49" l="1"/>
  <c r="M154" i="49"/>
  <c r="L154" i="49"/>
  <c r="I155" i="49" a="1"/>
  <c r="I155" i="49" l="1"/>
  <c r="K155" i="49"/>
  <c r="M155" i="49" a="1"/>
  <c r="L155" i="49" a="1"/>
  <c r="H156" i="49"/>
  <c r="J156" i="49" l="1"/>
  <c r="L155" i="49"/>
  <c r="M155" i="49"/>
  <c r="I156" i="49" a="1"/>
  <c r="I156" i="49" l="1"/>
  <c r="K156" i="49"/>
  <c r="L156" i="49" a="1"/>
  <c r="M156" i="49" a="1"/>
  <c r="H157" i="49"/>
  <c r="J157" i="49" l="1"/>
  <c r="M156" i="49"/>
  <c r="L156" i="49"/>
  <c r="I157" i="49" a="1"/>
  <c r="I157" i="49" l="1"/>
  <c r="K157" i="49"/>
  <c r="L157" i="49" a="1"/>
  <c r="M157" i="49" a="1"/>
  <c r="H158" i="49"/>
  <c r="J158" i="49" l="1"/>
  <c r="M157" i="49"/>
  <c r="L157" i="49"/>
  <c r="I158" i="49" a="1"/>
  <c r="I158" i="49" l="1"/>
  <c r="K158" i="49"/>
  <c r="L158" i="49" a="1"/>
  <c r="M158" i="49" a="1"/>
  <c r="H159" i="49"/>
  <c r="J159" i="49" l="1"/>
  <c r="M158" i="49"/>
  <c r="L158" i="49"/>
  <c r="I159" i="49" a="1"/>
  <c r="I159" i="49" l="1"/>
  <c r="K159" i="49"/>
  <c r="L159" i="49" a="1"/>
  <c r="M159" i="49" a="1"/>
  <c r="H160" i="49"/>
  <c r="J160" i="49" l="1"/>
  <c r="M159" i="49"/>
  <c r="L159" i="49"/>
  <c r="I160" i="49" a="1"/>
  <c r="I160" i="49" l="1"/>
  <c r="K160" i="49"/>
  <c r="L160" i="49" a="1"/>
  <c r="M160" i="49" a="1"/>
  <c r="H161" i="49"/>
  <c r="J161" i="49" l="1"/>
  <c r="M160" i="49"/>
  <c r="L160" i="49"/>
  <c r="I161" i="49" a="1"/>
  <c r="I161" i="49" l="1"/>
  <c r="K161" i="49"/>
  <c r="L161" i="49" a="1"/>
  <c r="M161" i="49" a="1"/>
  <c r="H162" i="49"/>
  <c r="J162" i="49" l="1"/>
  <c r="M161" i="49"/>
  <c r="L161" i="49"/>
  <c r="I162" i="49" a="1"/>
  <c r="I162" i="49" l="1"/>
  <c r="K162" i="49"/>
  <c r="M162" i="49" a="1"/>
  <c r="L162" i="49" a="1"/>
  <c r="H163" i="49"/>
  <c r="J163" i="49" l="1"/>
  <c r="L162" i="49"/>
  <c r="M162" i="49"/>
  <c r="I163" i="49" a="1"/>
  <c r="I163" i="49" l="1"/>
  <c r="K163" i="49"/>
  <c r="L163" i="49" a="1"/>
  <c r="M163" i="49" a="1"/>
  <c r="H164" i="49"/>
  <c r="J164" i="49" l="1"/>
  <c r="M163" i="49"/>
  <c r="L163" i="49"/>
  <c r="I164" i="49" a="1"/>
  <c r="I164" i="49" l="1"/>
  <c r="K164" i="49"/>
  <c r="L164" i="49" a="1"/>
  <c r="M164" i="49" a="1"/>
  <c r="H165" i="49"/>
  <c r="J165" i="49" l="1"/>
  <c r="M164" i="49"/>
  <c r="L164" i="49"/>
  <c r="I165" i="49" a="1"/>
  <c r="I165" i="49" l="1"/>
  <c r="K165" i="49"/>
  <c r="M165" i="49" a="1"/>
  <c r="L165" i="49" a="1"/>
  <c r="H166" i="49"/>
  <c r="J166" i="49" l="1"/>
  <c r="L165" i="49"/>
  <c r="M165" i="49"/>
  <c r="I166" i="49" a="1"/>
  <c r="I166" i="49" l="1"/>
  <c r="K166" i="49"/>
  <c r="M166" i="49" a="1"/>
  <c r="L166" i="49" a="1"/>
  <c r="H167" i="49"/>
  <c r="J167" i="49" l="1"/>
  <c r="L166" i="49"/>
  <c r="M166" i="49"/>
  <c r="I167" i="49" a="1"/>
  <c r="I167" i="49" l="1"/>
  <c r="K167" i="49"/>
  <c r="L167" i="49" a="1"/>
  <c r="H168" i="49"/>
  <c r="M167" i="49" a="1"/>
  <c r="M167" i="49" l="1"/>
  <c r="J168" i="49"/>
  <c r="L167" i="49"/>
  <c r="I168" i="49" a="1"/>
  <c r="I168" i="49" l="1"/>
  <c r="K168" i="49"/>
  <c r="M168" i="49" a="1"/>
  <c r="L168" i="49" a="1"/>
  <c r="H169" i="49"/>
  <c r="J169" i="49" l="1"/>
  <c r="L168" i="49"/>
  <c r="M168" i="49"/>
  <c r="I169" i="49" a="1"/>
  <c r="I169" i="49" l="1"/>
  <c r="K169" i="49"/>
  <c r="M169" i="49" a="1"/>
  <c r="L169" i="49" a="1"/>
  <c r="H170" i="49"/>
  <c r="J170" i="49" l="1"/>
  <c r="L169" i="49"/>
  <c r="M169" i="49"/>
  <c r="I170" i="49" a="1"/>
  <c r="I170" i="49" l="1"/>
  <c r="K170" i="49"/>
  <c r="L170" i="49" a="1"/>
  <c r="M170" i="49" a="1"/>
  <c r="H171" i="49"/>
  <c r="J171" i="49" l="1"/>
  <c r="M170" i="49"/>
  <c r="L170" i="49"/>
  <c r="I171" i="49" a="1"/>
  <c r="I171" i="49" l="1"/>
  <c r="K171" i="49"/>
  <c r="M171" i="49" a="1"/>
  <c r="L171" i="49" a="1"/>
  <c r="H172" i="49"/>
  <c r="J172" i="49" l="1"/>
  <c r="L171" i="49"/>
  <c r="M171" i="49"/>
  <c r="I172" i="49" a="1"/>
  <c r="I172" i="49" l="1"/>
  <c r="K172" i="49"/>
  <c r="M172" i="49" a="1"/>
  <c r="L172" i="49" a="1"/>
  <c r="H173" i="49"/>
  <c r="J173" i="49" l="1"/>
  <c r="L172" i="49"/>
  <c r="M172" i="49"/>
  <c r="I173" i="49" a="1"/>
  <c r="I173" i="49" l="1"/>
  <c r="K173" i="49"/>
  <c r="L173" i="49" a="1"/>
  <c r="M173" i="49" a="1"/>
  <c r="H174" i="49"/>
  <c r="J174" i="49" l="1"/>
  <c r="M173" i="49"/>
  <c r="L173" i="49"/>
  <c r="I174" i="49" a="1"/>
  <c r="I174" i="49" l="1"/>
  <c r="K174" i="49"/>
  <c r="M174" i="49" a="1"/>
  <c r="L174" i="49" a="1"/>
  <c r="H175" i="49"/>
  <c r="J175" i="49" l="1"/>
  <c r="L174" i="49"/>
  <c r="M174" i="49"/>
  <c r="I175" i="49" a="1"/>
  <c r="I175" i="49" l="1"/>
  <c r="K175" i="49"/>
  <c r="M175" i="49" a="1"/>
  <c r="L175" i="49" a="1"/>
  <c r="H176" i="49"/>
  <c r="J176" i="49" l="1"/>
  <c r="L175" i="49"/>
  <c r="M175" i="49"/>
  <c r="I176" i="49" a="1"/>
  <c r="I176" i="49" l="1"/>
  <c r="K176" i="49"/>
  <c r="M176" i="49" a="1"/>
  <c r="L176" i="49" a="1"/>
  <c r="H177" i="49"/>
  <c r="J177" i="49" l="1"/>
  <c r="L176" i="49"/>
  <c r="M176" i="49"/>
  <c r="I177" i="49" a="1"/>
  <c r="I177" i="49" l="1"/>
  <c r="K177" i="49"/>
  <c r="L177" i="49" a="1"/>
  <c r="M177" i="49" a="1"/>
  <c r="H178" i="49"/>
  <c r="J178" i="49" l="1"/>
  <c r="M177" i="49"/>
  <c r="L177" i="49"/>
  <c r="I178" i="49" a="1"/>
  <c r="I178" i="49" l="1"/>
  <c r="K178" i="49"/>
  <c r="M178" i="49" a="1"/>
  <c r="L178" i="49" a="1"/>
  <c r="H179" i="49"/>
  <c r="J179" i="49" l="1"/>
  <c r="L178" i="49"/>
  <c r="M178" i="49"/>
  <c r="I179" i="49" a="1"/>
  <c r="I179" i="49" l="1"/>
  <c r="K179" i="49"/>
  <c r="M179" i="49" a="1"/>
  <c r="L179" i="49" a="1"/>
  <c r="H180" i="49"/>
  <c r="J180" i="49" l="1"/>
  <c r="L179" i="49"/>
  <c r="M179" i="49"/>
  <c r="I180" i="49" a="1"/>
  <c r="I180" i="49" l="1"/>
  <c r="K180" i="49"/>
  <c r="M180" i="49" a="1"/>
  <c r="L180" i="49" a="1"/>
  <c r="H181" i="49"/>
  <c r="J181" i="49" l="1"/>
  <c r="L180" i="49"/>
  <c r="M180" i="49"/>
  <c r="I181" i="49" a="1"/>
  <c r="I181" i="49" l="1"/>
  <c r="K181" i="49"/>
  <c r="M181" i="49" a="1"/>
  <c r="L181" i="49" a="1"/>
  <c r="H182" i="49"/>
  <c r="J182" i="49" l="1"/>
  <c r="L181" i="49"/>
  <c r="M181" i="49"/>
  <c r="I182" i="49" a="1"/>
  <c r="I182" i="49" l="1"/>
  <c r="K182" i="49"/>
  <c r="L182" i="49" a="1"/>
  <c r="M182" i="49" a="1"/>
  <c r="H183" i="49"/>
  <c r="J183" i="49" l="1"/>
  <c r="M182" i="49"/>
  <c r="L182" i="49"/>
  <c r="I183" i="49" a="1"/>
  <c r="I183" i="49" l="1"/>
  <c r="K183" i="49"/>
  <c r="M183" i="49" a="1"/>
  <c r="L183" i="49" a="1"/>
  <c r="H184" i="49"/>
  <c r="J184" i="49" l="1"/>
  <c r="L183" i="49"/>
  <c r="M183" i="49"/>
  <c r="I184" i="49" a="1"/>
  <c r="I184" i="49" l="1"/>
  <c r="K184" i="49"/>
  <c r="M184" i="49" a="1"/>
  <c r="L184" i="49" a="1"/>
  <c r="H185" i="49"/>
  <c r="J185" i="49" l="1"/>
  <c r="L184" i="49"/>
  <c r="M184" i="49"/>
  <c r="I185" i="49" a="1"/>
  <c r="I185" i="49" l="1"/>
  <c r="K185" i="49"/>
  <c r="M185" i="49" a="1"/>
  <c r="L185" i="49" a="1"/>
  <c r="H186" i="49"/>
  <c r="J186" i="49" l="1"/>
  <c r="L185" i="49"/>
  <c r="M185" i="49"/>
  <c r="I186" i="49" a="1"/>
  <c r="I186" i="49" l="1"/>
  <c r="K186" i="49"/>
  <c r="L186" i="49" a="1"/>
  <c r="M186" i="49" a="1"/>
  <c r="H187" i="49"/>
  <c r="J187" i="49" l="1"/>
  <c r="M186" i="49"/>
  <c r="L186" i="49"/>
  <c r="I187" i="49" a="1"/>
  <c r="I187" i="49" l="1"/>
  <c r="K187" i="49"/>
  <c r="M187" i="49" a="1"/>
  <c r="L187" i="49" a="1"/>
  <c r="H188" i="49"/>
  <c r="J188" i="49" l="1"/>
  <c r="L187" i="49"/>
  <c r="M187" i="49"/>
  <c r="I188" i="49" a="1"/>
  <c r="I188" i="49" l="1"/>
  <c r="K188" i="49"/>
  <c r="M188" i="49" a="1"/>
  <c r="L188" i="49" a="1"/>
  <c r="H189" i="49"/>
  <c r="J189" i="49" l="1"/>
  <c r="L188" i="49"/>
  <c r="M188" i="49"/>
  <c r="I189" i="49" a="1"/>
  <c r="I189" i="49" l="1"/>
  <c r="K189" i="49"/>
  <c r="M189" i="49" a="1"/>
  <c r="L189" i="49" a="1"/>
  <c r="H190" i="49"/>
  <c r="J190" i="49" l="1"/>
  <c r="L189" i="49"/>
  <c r="M189" i="49"/>
  <c r="I190" i="49" a="1"/>
  <c r="I190" i="49" l="1"/>
  <c r="K190" i="49"/>
  <c r="M190" i="49" a="1"/>
  <c r="L190" i="49" a="1"/>
  <c r="H191" i="49"/>
  <c r="J191" i="49" l="1"/>
  <c r="L190" i="49"/>
  <c r="M190" i="49"/>
  <c r="I191" i="49" a="1"/>
  <c r="I191" i="49" l="1"/>
  <c r="K191" i="49"/>
  <c r="M191" i="49" a="1"/>
  <c r="L191" i="49" a="1"/>
  <c r="H192" i="49"/>
  <c r="J192" i="49" l="1"/>
  <c r="L191" i="49"/>
  <c r="M191" i="49"/>
  <c r="I192" i="49" a="1"/>
  <c r="I192" i="49" l="1"/>
  <c r="K192" i="49"/>
  <c r="M192" i="49" a="1"/>
  <c r="L192" i="49" a="1"/>
  <c r="H193" i="49"/>
  <c r="J193" i="49" l="1"/>
  <c r="L192" i="49"/>
  <c r="M192" i="49"/>
  <c r="I193" i="49" a="1"/>
  <c r="I193" i="49" l="1"/>
  <c r="K193" i="49"/>
  <c r="L193" i="49" a="1"/>
  <c r="M193" i="49" a="1"/>
  <c r="H194" i="49"/>
  <c r="J194" i="49" l="1"/>
  <c r="M193" i="49"/>
  <c r="L193" i="49"/>
  <c r="I194" i="49" a="1"/>
  <c r="I194" i="49" l="1"/>
  <c r="K194" i="49"/>
  <c r="L194" i="49" a="1"/>
  <c r="M194" i="49" a="1"/>
  <c r="H195" i="49"/>
  <c r="J195" i="49" l="1"/>
  <c r="M194" i="49"/>
  <c r="L194" i="49"/>
  <c r="I195" i="49" a="1"/>
  <c r="I195" i="49" l="1"/>
  <c r="K195" i="49"/>
  <c r="L195" i="49" a="1"/>
  <c r="M195" i="49" a="1"/>
  <c r="H196" i="49"/>
  <c r="J196" i="49" l="1"/>
  <c r="M195" i="49"/>
  <c r="L195" i="49"/>
  <c r="I196" i="49" a="1"/>
  <c r="I196" i="49" l="1"/>
  <c r="K196" i="49"/>
  <c r="L196" i="49" a="1"/>
  <c r="M196" i="49" a="1"/>
  <c r="H197" i="49"/>
  <c r="J197" i="49" l="1"/>
  <c r="M196" i="49"/>
  <c r="L196" i="49"/>
  <c r="I197" i="49" a="1"/>
  <c r="I197" i="49" l="1"/>
  <c r="K197" i="49"/>
  <c r="L197" i="49" a="1"/>
  <c r="M197" i="49" a="1"/>
  <c r="H198" i="49"/>
  <c r="J198" i="49" l="1"/>
  <c r="M197" i="49"/>
  <c r="L197" i="49"/>
  <c r="I198" i="49" a="1"/>
  <c r="I198" i="49" l="1"/>
  <c r="K198" i="49"/>
  <c r="L198" i="49" a="1"/>
  <c r="M198" i="49" a="1"/>
  <c r="H199" i="49"/>
  <c r="J199" i="49" l="1"/>
  <c r="M198" i="49"/>
  <c r="L198" i="49"/>
  <c r="I199" i="49" a="1"/>
  <c r="I199" i="49" l="1"/>
  <c r="K199" i="49"/>
  <c r="M199" i="49" a="1"/>
  <c r="L199" i="49" a="1"/>
  <c r="H200" i="49"/>
  <c r="J200" i="49" l="1"/>
  <c r="L199" i="49"/>
  <c r="M199" i="49"/>
  <c r="I200" i="49" a="1"/>
  <c r="I200" i="49" l="1"/>
  <c r="K200" i="49"/>
  <c r="M200" i="49" a="1"/>
  <c r="L200" i="49" a="1"/>
  <c r="H201" i="49"/>
  <c r="J201" i="49" l="1"/>
  <c r="L200" i="49"/>
  <c r="M200" i="49"/>
  <c r="I201" i="49" a="1"/>
  <c r="I201" i="49" l="1"/>
  <c r="K201" i="49"/>
  <c r="L201" i="49" a="1"/>
  <c r="M201" i="49" a="1"/>
  <c r="M201" i="49" l="1"/>
  <c r="L201" i="4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<sst xmlns="http://schemas.openxmlformats.org/spreadsheetml/2006/main" count="152" uniqueCount="110">
  <si>
    <t>資金計画書</t>
    <rPh sb="0" eb="2">
      <t>シキン</t>
    </rPh>
    <rPh sb="2" eb="5">
      <t>ケイカクショ</t>
    </rPh>
    <phoneticPr fontId="2"/>
  </si>
  <si>
    <r>
      <rPr>
        <sz val="10"/>
        <color theme="1"/>
        <rFont val="游ゴシック Medium"/>
        <family val="3"/>
        <charset val="128"/>
      </rPr>
      <t>バージョン</t>
    </r>
    <r>
      <rPr>
        <sz val="9"/>
        <color theme="1"/>
        <rFont val="游ゴシック Medium"/>
        <family val="3"/>
        <charset val="128"/>
      </rPr>
      <t xml:space="preserve">
（契約締結・更新回数）</t>
    </r>
    <rPh sb="7" eb="9">
      <t>ケイヤク</t>
    </rPh>
    <rPh sb="9" eb="11">
      <t>テイケツ</t>
    </rPh>
    <rPh sb="12" eb="14">
      <t>コウシン</t>
    </rPh>
    <rPh sb="14" eb="16">
      <t>カイスウ</t>
    </rPh>
    <phoneticPr fontId="2"/>
  </si>
  <si>
    <t>申請団体</t>
    <rPh sb="0" eb="2">
      <t>シンセイ</t>
    </rPh>
    <rPh sb="2" eb="4">
      <t>ダンタイ</t>
    </rPh>
    <phoneticPr fontId="2"/>
  </si>
  <si>
    <t>実行団体</t>
  </si>
  <si>
    <t>事業期間</t>
    <rPh sb="0" eb="2">
      <t>ジギョウ</t>
    </rPh>
    <rPh sb="2" eb="4">
      <t>キカン</t>
    </rPh>
    <phoneticPr fontId="2"/>
  </si>
  <si>
    <t>資金分配団体</t>
    <phoneticPr fontId="2"/>
  </si>
  <si>
    <t>事業名</t>
    <rPh sb="0" eb="3">
      <t>ジギョウメイ</t>
    </rPh>
    <phoneticPr fontId="2"/>
  </si>
  <si>
    <t>団体名</t>
    <rPh sb="0" eb="3">
      <t>ダンタイメイ</t>
    </rPh>
    <phoneticPr fontId="2"/>
  </si>
  <si>
    <t>実行団体</t>
    <rPh sb="0" eb="4">
      <t>ジッコウダンタイ</t>
    </rPh>
    <phoneticPr fontId="2"/>
  </si>
  <si>
    <t>合計</t>
    <rPh sb="0" eb="2">
      <t>ゴウケイ</t>
    </rPh>
    <phoneticPr fontId="2"/>
  </si>
  <si>
    <t>助成金</t>
    <rPh sb="0" eb="3">
      <t>ジョセイキン</t>
    </rPh>
    <phoneticPr fontId="2"/>
  </si>
  <si>
    <t>自己資金・民間資金</t>
    <rPh sb="0" eb="4">
      <t>ジコシキン</t>
    </rPh>
    <rPh sb="5" eb="9">
      <t>ミンカンシキン</t>
    </rPh>
    <phoneticPr fontId="2"/>
  </si>
  <si>
    <t>事業費</t>
    <rPh sb="0" eb="2">
      <t>ジギョウ</t>
    </rPh>
    <rPh sb="2" eb="3">
      <t>ヒ</t>
    </rPh>
    <phoneticPr fontId="2"/>
  </si>
  <si>
    <t>管理的経費</t>
    <rPh sb="0" eb="3">
      <t>カンリテキ</t>
    </rPh>
    <rPh sb="3" eb="5">
      <t>ケイヒ</t>
    </rPh>
    <phoneticPr fontId="2"/>
  </si>
  <si>
    <t>－</t>
    <phoneticPr fontId="2"/>
  </si>
  <si>
    <t>評価関連経費</t>
    <rPh sb="0" eb="2">
      <t>ヒョウカ</t>
    </rPh>
    <rPh sb="2" eb="6">
      <t>カンレンケイヒ</t>
    </rPh>
    <phoneticPr fontId="2"/>
  </si>
  <si>
    <t>資金計画書資料　①調達の概要</t>
    <phoneticPr fontId="2"/>
  </si>
  <si>
    <r>
      <t>1. 事業費</t>
    </r>
    <r>
      <rPr>
        <sz val="10"/>
        <rFont val="游ゴシック Medium"/>
        <family val="3"/>
        <charset val="128"/>
      </rPr>
      <t>（助成金、自己資金・民間資金）</t>
    </r>
    <phoneticPr fontId="2"/>
  </si>
  <si>
    <t>[円]</t>
    <rPh sb="1" eb="2">
      <t>エン</t>
    </rPh>
    <phoneticPr fontId="2"/>
  </si>
  <si>
    <t>合計</t>
    <rPh sb="0" eb="2">
      <t>ゴウケイ</t>
    </rPh>
    <phoneticPr fontId="3"/>
  </si>
  <si>
    <t>助成金 (A)</t>
    <rPh sb="0" eb="2">
      <t>ジョセイ</t>
    </rPh>
    <rPh sb="2" eb="3">
      <t>キン</t>
    </rPh>
    <phoneticPr fontId="2"/>
  </si>
  <si>
    <t>事業費の助成金(A)に対する割合</t>
    <phoneticPr fontId="2"/>
  </si>
  <si>
    <t>助成上限に抵触した場合、ERROR表示</t>
    <phoneticPr fontId="2"/>
  </si>
  <si>
    <t>自己資金・民間資金 (B)</t>
    <phoneticPr fontId="2"/>
  </si>
  <si>
    <t>合計 (A+B)</t>
    <phoneticPr fontId="2"/>
  </si>
  <si>
    <t>補助率 (A/(A+B))</t>
    <phoneticPr fontId="2"/>
  </si>
  <si>
    <t xml:space="preserve">
</t>
    <phoneticPr fontId="2"/>
  </si>
  <si>
    <r>
      <rPr>
        <u/>
        <sz val="10"/>
        <color theme="1"/>
        <rFont val="游ゴシック Medium"/>
        <family val="3"/>
        <charset val="128"/>
      </rPr>
      <t>特例申請の有無</t>
    </r>
    <r>
      <rPr>
        <sz val="10"/>
        <color theme="1"/>
        <rFont val="游ゴシック Medium"/>
        <family val="3"/>
        <charset val="128"/>
      </rPr>
      <t xml:space="preserve">
事業費のうち自己資金・民間資金による負担を20%未満とすることを申請する場合は「希望する」を選択してください。
特例申請が認められた場合でも、複数年度の事業では、最終年度の補助率は 80％以下とします。</t>
    </r>
    <phoneticPr fontId="2"/>
  </si>
  <si>
    <t>希望する</t>
  </si>
  <si>
    <t>※特例の申請をする場合、「自己資金に関する申請書」に理由等を明示してください。</t>
    <phoneticPr fontId="2"/>
  </si>
  <si>
    <r>
      <t>2. プログラム・オフィサー関連経費</t>
    </r>
    <r>
      <rPr>
        <sz val="10"/>
        <color theme="1"/>
        <rFont val="游ゴシック Medium"/>
        <family val="3"/>
        <charset val="128"/>
      </rPr>
      <t>（助成金）</t>
    </r>
    <rPh sb="14" eb="16">
      <t>カンレン</t>
    </rPh>
    <rPh sb="16" eb="18">
      <t>ケイヒ</t>
    </rPh>
    <rPh sb="19" eb="22">
      <t>ジョセイキン</t>
    </rPh>
    <phoneticPr fontId="2"/>
  </si>
  <si>
    <t>プログラム・オフィサー関連経費 (C)</t>
    <rPh sb="11" eb="15">
      <t>カンレンケイヒ</t>
    </rPh>
    <phoneticPr fontId="2"/>
  </si>
  <si>
    <t>プログラム・オフィサー人件費等</t>
    <phoneticPr fontId="2"/>
  </si>
  <si>
    <t>その他経費</t>
    <phoneticPr fontId="2"/>
  </si>
  <si>
    <t>事業費/実行団体への助成の助成金(A)に対する割合</t>
  </si>
  <si>
    <t>評価関連経費 (D)</t>
    <rPh sb="0" eb="2">
      <t>ヒョウカ</t>
    </rPh>
    <rPh sb="2" eb="6">
      <t>カンレンケイヒ</t>
    </rPh>
    <phoneticPr fontId="2"/>
  </si>
  <si>
    <t>※指定口座に入金できない自己資金・民間資金がある場合</t>
    <phoneticPr fontId="2"/>
  </si>
  <si>
    <t>金融機関からの融資や財団からの助成を受ける等の理由で本事業の指定口座に入金できない自己資金・民間資金がある場合、</t>
    <phoneticPr fontId="2"/>
  </si>
  <si>
    <t>上記1から3までの総事業費には含めず、以下に当該資金の金額および使途を記入してください。</t>
    <phoneticPr fontId="2"/>
  </si>
  <si>
    <t>指定口座外で管理する自己資金・民間資金合計 (E)</t>
    <phoneticPr fontId="2"/>
  </si>
  <si>
    <t>補助率 (A/(A+B+E))</t>
    <phoneticPr fontId="2"/>
  </si>
  <si>
    <t xml:space="preserve">
</t>
    <phoneticPr fontId="2"/>
  </si>
  <si>
    <t>該当の自己資金・民間資金に関する説明を付してください。（調達確度に関する情報を含む）</t>
    <phoneticPr fontId="2"/>
  </si>
  <si>
    <t>調達先</t>
    <phoneticPr fontId="2"/>
  </si>
  <si>
    <t>使途</t>
    <rPh sb="0" eb="2">
      <t>シト</t>
    </rPh>
    <phoneticPr fontId="2"/>
  </si>
  <si>
    <t>資金計画書資料　②自己資金・民間資金</t>
    <phoneticPr fontId="3"/>
  </si>
  <si>
    <t>(1)年度別合計</t>
    <rPh sb="3" eb="6">
      <t>ネンドベツ</t>
    </rPh>
    <rPh sb="6" eb="8">
      <t>ゴウケイ</t>
    </rPh>
    <phoneticPr fontId="2"/>
  </si>
  <si>
    <t>「①調達の概要」と金額が異なる場合、ERROR表示されます。</t>
    <phoneticPr fontId="2"/>
  </si>
  <si>
    <t>計</t>
    <rPh sb="0" eb="1">
      <t>ケイ</t>
    </rPh>
    <phoneticPr fontId="2"/>
  </si>
  <si>
    <t>自己資金･民間資金</t>
    <rPh sb="0" eb="2">
      <t>ジコ</t>
    </rPh>
    <rPh sb="2" eb="4">
      <t>シキン</t>
    </rPh>
    <rPh sb="5" eb="7">
      <t>ミンカン</t>
    </rPh>
    <rPh sb="7" eb="9">
      <t>シキン</t>
    </rPh>
    <phoneticPr fontId="2"/>
  </si>
  <si>
    <t>(2)内訳</t>
    <rPh sb="3" eb="5">
      <t>ウチワケ</t>
    </rPh>
    <phoneticPr fontId="2"/>
  </si>
  <si>
    <t>1.事業費「自己資金・民間資金 (B)」の調達予定について、調達方法、調達金額、調達確度、調達時期等を記載してください。</t>
    <phoneticPr fontId="2"/>
  </si>
  <si>
    <t>年度</t>
    <rPh sb="0" eb="2">
      <t>ネンド</t>
    </rPh>
    <phoneticPr fontId="2"/>
  </si>
  <si>
    <t>調達方法</t>
    <rPh sb="0" eb="4">
      <t>チョウタツホウホウ</t>
    </rPh>
    <phoneticPr fontId="2"/>
  </si>
  <si>
    <t>調達金額[円]</t>
    <rPh sb="0" eb="2">
      <t>チョウタツ</t>
    </rPh>
    <rPh sb="2" eb="4">
      <t>キンガク</t>
    </rPh>
    <rPh sb="5" eb="6">
      <t>エン</t>
    </rPh>
    <phoneticPr fontId="2"/>
  </si>
  <si>
    <t>調達確度</t>
    <phoneticPr fontId="2"/>
  </si>
  <si>
    <t>説明（調達時期等）</t>
    <phoneticPr fontId="2"/>
  </si>
  <si>
    <t>資金計画書資料　③積算の内訳（明細入力）</t>
    <rPh sb="15" eb="19">
      <t>メイサイニュウリョク</t>
    </rPh>
    <phoneticPr fontId="2"/>
  </si>
  <si>
    <t>また助成金申請の前提となる年度別の執行予定額を作成してください。</t>
    <phoneticPr fontId="2"/>
  </si>
  <si>
    <t>目的区分</t>
    <rPh sb="0" eb="2">
      <t>モクテキ</t>
    </rPh>
    <rPh sb="2" eb="4">
      <t>クブン</t>
    </rPh>
    <phoneticPr fontId="2"/>
  </si>
  <si>
    <t>会計科目</t>
    <rPh sb="0" eb="2">
      <t>カイケイ</t>
    </rPh>
    <rPh sb="2" eb="4">
      <t>カモク</t>
    </rPh>
    <phoneticPr fontId="2"/>
  </si>
  <si>
    <t>内訳</t>
    <rPh sb="0" eb="2">
      <t>ウチワケ</t>
    </rPh>
    <phoneticPr fontId="2"/>
  </si>
  <si>
    <t>年度別執行予定</t>
    <phoneticPr fontId="2"/>
  </si>
  <si>
    <t>備考
（他事業との按分割合等）</t>
    <phoneticPr fontId="3"/>
  </si>
  <si>
    <t>「助成期間合計額」と「年度別執行予定」との整合</t>
    <phoneticPr fontId="2"/>
  </si>
  <si>
    <t>支出項目</t>
    <rPh sb="0" eb="4">
      <t>シシュツコウモク</t>
    </rPh>
    <phoneticPr fontId="2"/>
  </si>
  <si>
    <t>PO人件費</t>
    <rPh sb="2" eb="5">
      <t>ジンケンヒ</t>
    </rPh>
    <phoneticPr fontId="2"/>
  </si>
  <si>
    <t>①単価(円)</t>
    <phoneticPr fontId="2"/>
  </si>
  <si>
    <t>②掛値1</t>
    <rPh sb="1" eb="2">
      <t>カ</t>
    </rPh>
    <rPh sb="2" eb="3">
      <t>チ</t>
    </rPh>
    <phoneticPr fontId="2"/>
  </si>
  <si>
    <t>③掛値2</t>
    <rPh sb="1" eb="2">
      <t>カ</t>
    </rPh>
    <rPh sb="2" eb="3">
      <t>チ</t>
    </rPh>
    <phoneticPr fontId="2"/>
  </si>
  <si>
    <t>助成期間合計額
(①×②×③)</t>
    <phoneticPr fontId="2"/>
  </si>
  <si>
    <t>2022年度</t>
    <rPh sb="4" eb="5">
      <t>ネン</t>
    </rPh>
    <rPh sb="5" eb="6">
      <t>ド</t>
    </rPh>
    <phoneticPr fontId="2"/>
  </si>
  <si>
    <t>2023年度</t>
    <rPh sb="4" eb="5">
      <t>ネン</t>
    </rPh>
    <rPh sb="5" eb="6">
      <t>ド</t>
    </rPh>
    <phoneticPr fontId="2"/>
  </si>
  <si>
    <t>2024年度</t>
    <rPh sb="4" eb="5">
      <t>ネン</t>
    </rPh>
    <rPh sb="5" eb="6">
      <t>ド</t>
    </rPh>
    <phoneticPr fontId="2"/>
  </si>
  <si>
    <t>2025年度</t>
    <rPh sb="4" eb="5">
      <t>ネン</t>
    </rPh>
    <rPh sb="5" eb="6">
      <t>ド</t>
    </rPh>
    <phoneticPr fontId="2"/>
  </si>
  <si>
    <t>値</t>
  </si>
  <si>
    <t>単位</t>
  </si>
  <si>
    <t>ERRORCHECK</t>
    <phoneticPr fontId="2"/>
  </si>
  <si>
    <t>相違金額</t>
    <phoneticPr fontId="2"/>
  </si>
  <si>
    <t>資金計画書資料　③積算の内訳</t>
    <phoneticPr fontId="2"/>
  </si>
  <si>
    <t>(1) 目的区分別合計</t>
    <rPh sb="8" eb="9">
      <t>ベツ</t>
    </rPh>
    <rPh sb="9" eb="11">
      <t>ゴウケイ</t>
    </rPh>
    <phoneticPr fontId="2"/>
  </si>
  <si>
    <t>(3) プログラム・オフィサー関連経費確認</t>
    <phoneticPr fontId="2"/>
  </si>
  <si>
    <t>目的区分別の金額を確認する際にご参考ください。</t>
    <phoneticPr fontId="2"/>
  </si>
  <si>
    <t>プログラム・オフィサー関連経費が助成上限に抵触していないか確認する際にご参考ください。</t>
    <phoneticPr fontId="2"/>
  </si>
  <si>
    <t>年度別執行予定</t>
    <rPh sb="0" eb="3">
      <t>ネンドベツ</t>
    </rPh>
    <rPh sb="3" eb="7">
      <t>シッコウヨテイ</t>
    </rPh>
    <phoneticPr fontId="2"/>
  </si>
  <si>
    <t>助成期間合計額</t>
    <rPh sb="0" eb="2">
      <t>ジョセイ</t>
    </rPh>
    <rPh sb="2" eb="4">
      <t>キカン</t>
    </rPh>
    <rPh sb="4" eb="6">
      <t>ゴウケイ</t>
    </rPh>
    <rPh sb="6" eb="7">
      <t>ガク</t>
    </rPh>
    <phoneticPr fontId="3"/>
  </si>
  <si>
    <t>2022年度</t>
    <rPh sb="4" eb="6">
      <t>ネンド</t>
    </rPh>
    <phoneticPr fontId="2"/>
  </si>
  <si>
    <t>2023年度</t>
    <rPh sb="4" eb="6">
      <t>ネンド</t>
    </rPh>
    <phoneticPr fontId="2"/>
  </si>
  <si>
    <t>2024年度</t>
    <rPh sb="4" eb="6">
      <t>ネンド</t>
    </rPh>
    <phoneticPr fontId="2"/>
  </si>
  <si>
    <t>2025年度</t>
    <rPh sb="4" eb="6">
      <t>ネンド</t>
    </rPh>
    <phoneticPr fontId="2"/>
  </si>
  <si>
    <t>PO関連経費</t>
    <rPh sb="2" eb="4">
      <t>カンレン</t>
    </rPh>
    <rPh sb="4" eb="6">
      <t>ケイヒ</t>
    </rPh>
    <phoneticPr fontId="2"/>
  </si>
  <si>
    <t>該当(給与・賞与)</t>
    <rPh sb="0" eb="2">
      <t>ガイトウ</t>
    </rPh>
    <phoneticPr fontId="2"/>
  </si>
  <si>
    <t>該当(委託) *例外</t>
    <rPh sb="0" eb="2">
      <t>ガイトウ</t>
    </rPh>
    <phoneticPr fontId="2"/>
  </si>
  <si>
    <t>(2) 会計科目別合計</t>
    <phoneticPr fontId="2"/>
  </si>
  <si>
    <t>目的区分の会計科目別の金額を確認する際にご参考ください。</t>
    <phoneticPr fontId="2"/>
  </si>
  <si>
    <t>年間の助成上限を超過した場合、ERROR表示</t>
    <rPh sb="0" eb="2">
      <t>ネンカン</t>
    </rPh>
    <rPh sb="3" eb="7">
      <t>ジョセイジョウゲン</t>
    </rPh>
    <rPh sb="8" eb="10">
      <t>チョウカ</t>
    </rPh>
    <rPh sb="12" eb="14">
      <t>バアイ</t>
    </rPh>
    <rPh sb="20" eb="22">
      <t>ヒョウジ</t>
    </rPh>
    <phoneticPr fontId="2"/>
  </si>
  <si>
    <t>精算内訳明細配列(一次SORT)</t>
    <rPh sb="0" eb="2">
      <t>セイサン</t>
    </rPh>
    <rPh sb="2" eb="4">
      <t>ウチワケ</t>
    </rPh>
    <rPh sb="4" eb="6">
      <t>メイサイ</t>
    </rPh>
    <rPh sb="6" eb="8">
      <t>ハイレツ</t>
    </rPh>
    <rPh sb="9" eb="11">
      <t>イチジ</t>
    </rPh>
    <phoneticPr fontId="2"/>
  </si>
  <si>
    <t>目的区分</t>
    <rPh sb="0" eb="4">
      <t>モクテキクブン</t>
    </rPh>
    <phoneticPr fontId="2"/>
  </si>
  <si>
    <t>検索開始行</t>
    <rPh sb="0" eb="2">
      <t>ケンサク</t>
    </rPh>
    <rPh sb="2" eb="4">
      <t>カイシ</t>
    </rPh>
    <rPh sb="4" eb="5">
      <t>ギョウ</t>
    </rPh>
    <phoneticPr fontId="2"/>
  </si>
  <si>
    <t>結果行</t>
    <rPh sb="0" eb="2">
      <t>ケッカ</t>
    </rPh>
    <rPh sb="2" eb="3">
      <t>ギョウ</t>
    </rPh>
    <phoneticPr fontId="2"/>
  </si>
  <si>
    <t>SORT・検索結果</t>
    <rPh sb="5" eb="9">
      <t>ケンサクケッカ</t>
    </rPh>
    <phoneticPr fontId="2"/>
  </si>
  <si>
    <t>FDO目的区分</t>
    <rPh sb="3" eb="7">
      <t>モクテキクブン</t>
    </rPh>
    <phoneticPr fontId="2"/>
  </si>
  <si>
    <t>ADO目的区分</t>
    <rPh sb="3" eb="5">
      <t>モクテキ</t>
    </rPh>
    <rPh sb="5" eb="7">
      <t>クブン</t>
    </rPh>
    <phoneticPr fontId="2"/>
  </si>
  <si>
    <t>管理的経費</t>
    <phoneticPr fontId="2"/>
  </si>
  <si>
    <t>直接事業費</t>
    <phoneticPr fontId="2"/>
  </si>
  <si>
    <t>PO関連経費</t>
    <phoneticPr fontId="2"/>
  </si>
  <si>
    <t>評価関連経費(資金分配団体用)</t>
    <phoneticPr fontId="2"/>
  </si>
  <si>
    <t>評価関連経費</t>
    <phoneticPr fontId="2"/>
  </si>
  <si>
    <t>社会的困難者が役割と希望を再生するコミュニティ活動</t>
    <phoneticPr fontId="2"/>
  </si>
  <si>
    <t>公益財団法人南砺幸せ未来基金</t>
    <rPh sb="0" eb="6">
      <t>コウエキ</t>
    </rPh>
    <rPh sb="6" eb="9">
      <t>ナント</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</si>
</sst>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quot;年&quot;&quot;度&quot;"/>
    <numFmt numFmtId="178" formatCode="yyyy/mm/dd"/>
    <numFmt numFmtId="179" formatCode="0.0%"/>
  </numFmts>
  <fonts count="14">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6"/>
      <name val="ＭＳ Ｐゴシック"/>
      <family val="3"/>
      <charset val="128"/>
    </font>
    <font>
      <sz val="10"/>
      <color theme="1"/>
      <name val="游ゴシック Medium"/>
      <family val="3"/>
      <charset val="128"/>
    </font>
    <font>
      <sz val="10"/>
      <name val="游ゴシック Medium"/>
      <family val="3"/>
      <charset val="128"/>
    </font>
    <font>
      <b/>
      <sz val="10"/>
      <name val="游ゴシック Medium"/>
      <family val="3"/>
      <charset val="128"/>
    </font>
    <font>
      <b/>
      <sz val="10"/>
      <color theme="1"/>
      <name val="游ゴシック Medium"/>
      <family val="3"/>
      <charset val="128"/>
    </font>
    <font>
      <u/>
      <sz val="10"/>
      <color theme="1"/>
      <name val="游ゴシック Medium"/>
      <family val="3"/>
      <charset val="128"/>
    </font>
    <font>
      <sz val="9"/>
      <color theme="1"/>
      <name val="游ゴシック Medium"/>
      <family val="3"/>
      <charset val="128"/>
    </font>
    <font>
      <b/>
      <u/>
      <sz val="10"/>
      <color theme="1"/>
      <name val="游ゴシック Medium"/>
      <family val="3"/>
      <charset val="128"/>
    </font>
    <font>
      <sz val="10"/>
      <color rgb="FFFF0000"/>
      <name val="游ゴシック Medium"/>
      <family val="3"/>
      <charset val="128"/>
    </font>
    <font>
      <u/>
      <sz val="9"/>
      <color theme="1"/>
      <name val="游ゴシック Medium"/>
      <family val="3"/>
      <charset val="128"/>
    </font>
    <font>
      <sz val="10"/>
      <color theme="1"/>
      <name val="游ゴシック"/>
      <family val="2"/>
      <charset val="128"/>
      <scheme val="minor"/>
    </font>
  </fonts>
  <fills count="8">
    <fill>
      <patternFill patternType="none"/>
    </fill>
    <fill>
      <patternFill patternType="gray125"/>
    </fill>
    <fill>
      <patternFill patternType="solid">
        <fgColor theme="0"/>
        <bgColor indexed="64"/>
      </patternFill>
    </fill>
    <fill>
      <patternFill patternType="solid">
        <fgColor rgb="FFF0F0F0"/>
        <bgColor indexed="64"/>
      </patternFill>
    </fill>
    <fill>
      <patternFill patternType="solid">
        <fgColor rgb="FFFFEBEB"/>
        <bgColor indexed="64"/>
      </patternFill>
    </fill>
    <fill>
      <patternFill patternType="solid">
        <fgColor rgb="FFE6F5FF"/>
        <bgColor indexed="64"/>
      </patternFill>
    </fill>
    <fill>
      <patternFill patternType="solid">
        <fgColor rgb="FFFFFF00"/>
        <bgColor indexed="64"/>
      </patternFill>
    </fill>
    <fill>
      <patternFill patternType="solid">
        <fgColor theme="0" tint="-4.9989318521683403E-2"/>
        <bgColor indexed="64"/>
      </patternFill>
    </fill>
  </fills>
  <borders count="1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thin">
        <color theme="0" tint="-0.34998626667073579"/>
      </left>
      <right/>
      <top/>
      <bottom/>
      <diagonal/>
    </border>
  </borders>
  <cellStyleXfs count="3">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185">
    <xf numFmtId="0" fontId="0" fillId="0" borderId="0" xfId="0">
      <alignment vertical="center"/>
    </xf>
    <xf numFmtId="0" fontId="4" fillId="0" borderId="0" xfId="0" applyFont="1" applyProtection="1">
      <alignment vertical="center"/>
      <protection locked="0"/>
    </xf>
    <xf numFmtId="0" fontId="4" fillId="0" borderId="0" xfId="0" applyFont="1" applyAlignment="1" applyProtection="1">
      <alignment horizontal="left" vertical="center"/>
      <protection locked="0"/>
    </xf>
    <xf numFmtId="0" fontId="7" fillId="0" borderId="0" xfId="0" applyFont="1">
      <alignment vertical="center"/>
    </xf>
    <xf numFmtId="0" fontId="4" fillId="0" borderId="0" xfId="0" applyFont="1">
      <alignment vertical="center"/>
    </xf>
    <xf numFmtId="0" fontId="4" fillId="0" borderId="0" xfId="0" applyFont="1" applyAlignment="1">
      <alignment horizontal="right" vertical="center"/>
    </xf>
    <xf numFmtId="38" fontId="5" fillId="0" borderId="0" xfId="1" applyFont="1" applyFill="1" applyBorder="1" applyAlignment="1" applyProtection="1">
      <alignment vertical="center"/>
    </xf>
    <xf numFmtId="38" fontId="5" fillId="0" borderId="0" xfId="1" applyFont="1" applyFill="1" applyBorder="1" applyAlignment="1" applyProtection="1">
      <alignment horizontal="center" vertical="center"/>
    </xf>
    <xf numFmtId="0" fontId="5" fillId="0" borderId="0" xfId="0" applyFont="1" applyAlignment="1">
      <alignment horizontal="left" vertical="center"/>
    </xf>
    <xf numFmtId="0" fontId="5" fillId="0" borderId="0" xfId="0" applyFont="1" applyAlignment="1">
      <alignment horizontal="center" vertical="center"/>
    </xf>
    <xf numFmtId="176" fontId="5" fillId="0" borderId="0" xfId="0" applyNumberFormat="1" applyFont="1">
      <alignment vertical="center"/>
    </xf>
    <xf numFmtId="0" fontId="5" fillId="0" borderId="0" xfId="0" applyFont="1" applyAlignment="1">
      <alignment horizontal="right" vertical="center"/>
    </xf>
    <xf numFmtId="0" fontId="6" fillId="0" borderId="0" xfId="0" applyFont="1" applyAlignment="1">
      <alignment horizontal="left" vertical="center"/>
    </xf>
    <xf numFmtId="176" fontId="5" fillId="3" borderId="1" xfId="0" applyNumberFormat="1" applyFont="1" applyFill="1" applyBorder="1" applyAlignment="1">
      <alignment horizontal="center" vertical="center"/>
    </xf>
    <xf numFmtId="38" fontId="5" fillId="0" borderId="1" xfId="1" applyFont="1" applyFill="1" applyBorder="1" applyAlignment="1" applyProtection="1">
      <alignment horizontal="right" vertical="center"/>
    </xf>
    <xf numFmtId="38" fontId="5" fillId="0" borderId="1" xfId="1" applyFont="1" applyFill="1" applyBorder="1" applyAlignment="1" applyProtection="1">
      <alignment horizontal="right" vertical="center" wrapText="1"/>
    </xf>
    <xf numFmtId="0" fontId="4" fillId="4" borderId="1" xfId="0" applyFont="1" applyFill="1" applyBorder="1" applyAlignment="1" applyProtection="1">
      <alignment horizontal="left" vertical="center"/>
      <protection locked="0"/>
    </xf>
    <xf numFmtId="38" fontId="4" fillId="4" borderId="1" xfId="1" applyFont="1" applyFill="1" applyBorder="1" applyAlignment="1" applyProtection="1">
      <alignment horizontal="right" vertical="center" wrapText="1"/>
      <protection locked="0"/>
    </xf>
    <xf numFmtId="0" fontId="4" fillId="4" borderId="1" xfId="0" applyFont="1" applyFill="1" applyBorder="1" applyAlignment="1" applyProtection="1">
      <alignment horizontal="center" vertical="center" wrapText="1"/>
      <protection locked="0"/>
    </xf>
    <xf numFmtId="0" fontId="4" fillId="4" borderId="1" xfId="0" applyFont="1" applyFill="1" applyBorder="1" applyProtection="1">
      <alignment vertical="center"/>
      <protection locked="0"/>
    </xf>
    <xf numFmtId="38" fontId="4" fillId="4" borderId="1" xfId="1" applyFont="1" applyFill="1" applyBorder="1" applyProtection="1">
      <alignment vertical="center"/>
      <protection locked="0"/>
    </xf>
    <xf numFmtId="0" fontId="4" fillId="4" borderId="1" xfId="0" applyFont="1" applyFill="1" applyBorder="1" applyAlignment="1" applyProtection="1">
      <alignment horizontal="center" vertical="center"/>
      <protection locked="0"/>
    </xf>
    <xf numFmtId="0" fontId="4" fillId="0" borderId="0" xfId="0" applyFont="1" applyAlignment="1">
      <alignment horizontal="center" vertical="center"/>
    </xf>
    <xf numFmtId="0" fontId="7" fillId="0" borderId="0" xfId="0" applyFont="1" applyAlignment="1">
      <alignment horizontal="left" vertical="center"/>
    </xf>
    <xf numFmtId="40" fontId="5" fillId="5" borderId="1" xfId="2" applyNumberFormat="1" applyFont="1" applyFill="1" applyBorder="1" applyAlignment="1" applyProtection="1">
      <alignment vertical="center" shrinkToFit="1"/>
      <protection locked="0"/>
    </xf>
    <xf numFmtId="38" fontId="5" fillId="5" borderId="1" xfId="1" applyFont="1" applyFill="1" applyBorder="1" applyAlignment="1" applyProtection="1">
      <alignment vertical="center" shrinkToFit="1"/>
      <protection locked="0"/>
    </xf>
    <xf numFmtId="40" fontId="5" fillId="5" borderId="1" xfId="1" applyNumberFormat="1" applyFont="1" applyFill="1" applyBorder="1" applyAlignment="1" applyProtection="1">
      <alignment vertical="center" shrinkToFit="1"/>
      <protection locked="0"/>
    </xf>
    <xf numFmtId="38" fontId="5" fillId="5" borderId="1" xfId="1" applyFont="1" applyFill="1" applyBorder="1" applyAlignment="1" applyProtection="1">
      <alignment horizontal="left" vertical="center" wrapText="1"/>
      <protection locked="0"/>
    </xf>
    <xf numFmtId="38" fontId="5" fillId="4" borderId="1" xfId="1" applyFont="1" applyFill="1" applyBorder="1" applyProtection="1">
      <alignment vertical="center"/>
      <protection locked="0"/>
    </xf>
    <xf numFmtId="40" fontId="5" fillId="5" borderId="1" xfId="2" applyNumberFormat="1" applyFont="1" applyFill="1" applyBorder="1" applyAlignment="1" applyProtection="1">
      <alignment horizontal="right" vertical="center" shrinkToFit="1"/>
      <protection locked="0"/>
    </xf>
    <xf numFmtId="40" fontId="5" fillId="5" borderId="1" xfId="1" applyNumberFormat="1" applyFont="1" applyFill="1" applyBorder="1" applyAlignment="1" applyProtection="1">
      <alignment horizontal="right" vertical="center" shrinkToFit="1"/>
      <protection locked="0"/>
    </xf>
    <xf numFmtId="38" fontId="5" fillId="4" borderId="1" xfId="1" applyFont="1" applyFill="1" applyBorder="1" applyAlignment="1" applyProtection="1">
      <alignment horizontal="right" vertical="center" shrinkToFit="1"/>
      <protection locked="0"/>
    </xf>
    <xf numFmtId="38" fontId="5" fillId="5" borderId="1" xfId="1" applyFont="1" applyFill="1" applyBorder="1" applyAlignment="1" applyProtection="1">
      <alignment horizontal="left" vertical="center"/>
      <protection locked="0"/>
    </xf>
    <xf numFmtId="38" fontId="5" fillId="5" borderId="1" xfId="1" applyFont="1" applyFill="1" applyBorder="1" applyAlignment="1" applyProtection="1">
      <alignment vertical="top" wrapText="1"/>
      <protection locked="0"/>
    </xf>
    <xf numFmtId="0" fontId="5" fillId="0" borderId="0" xfId="0" applyFont="1">
      <alignment vertical="center"/>
    </xf>
    <xf numFmtId="0" fontId="4" fillId="0" borderId="0" xfId="0" applyFont="1" applyAlignment="1">
      <alignment horizontal="left" vertical="center"/>
    </xf>
    <xf numFmtId="0" fontId="4" fillId="0" borderId="0" xfId="0" applyFont="1" applyAlignment="1">
      <alignment vertical="center" wrapText="1"/>
    </xf>
    <xf numFmtId="0" fontId="5" fillId="3" borderId="1" xfId="0" applyFont="1" applyFill="1" applyBorder="1" applyAlignment="1">
      <alignment horizontal="center" vertical="center" wrapText="1"/>
    </xf>
    <xf numFmtId="177" fontId="5" fillId="3" borderId="1" xfId="0" applyNumberFormat="1" applyFont="1" applyFill="1" applyBorder="1" applyAlignment="1">
      <alignment horizontal="center" vertical="center" wrapText="1"/>
    </xf>
    <xf numFmtId="0" fontId="4" fillId="3" borderId="2" xfId="0" applyFont="1" applyFill="1" applyBorder="1">
      <alignment vertical="center"/>
    </xf>
    <xf numFmtId="0" fontId="6" fillId="3" borderId="3" xfId="0" applyFont="1" applyFill="1" applyBorder="1" applyAlignment="1">
      <alignment horizontal="left" vertical="center"/>
    </xf>
    <xf numFmtId="177" fontId="5" fillId="3" borderId="1" xfId="0" applyNumberFormat="1" applyFont="1" applyFill="1" applyBorder="1" applyAlignment="1">
      <alignment horizontal="center" vertical="center"/>
    </xf>
    <xf numFmtId="0" fontId="7" fillId="0" borderId="0" xfId="0" applyFont="1" applyAlignment="1">
      <alignment vertical="top"/>
    </xf>
    <xf numFmtId="0" fontId="4" fillId="0" borderId="0" xfId="0" applyFont="1" applyAlignment="1">
      <alignment horizontal="center" vertical="top"/>
    </xf>
    <xf numFmtId="0" fontId="5" fillId="0" borderId="10" xfId="0"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0" fontId="4" fillId="0" borderId="0" xfId="0" applyFont="1" applyAlignment="1" applyProtection="1">
      <alignment horizontal="right" vertical="center"/>
      <protection locked="0"/>
    </xf>
    <xf numFmtId="178" fontId="5" fillId="0" borderId="0" xfId="0" applyNumberFormat="1" applyFont="1" applyAlignment="1" applyProtection="1">
      <alignment horizontal="left" vertical="center"/>
      <protection locked="0"/>
    </xf>
    <xf numFmtId="0" fontId="5" fillId="0" borderId="0" xfId="0" applyFont="1" applyAlignment="1" applyProtection="1">
      <alignment horizontal="left" vertical="center"/>
      <protection locked="0"/>
    </xf>
    <xf numFmtId="0" fontId="6" fillId="3" borderId="2" xfId="0" applyFont="1" applyFill="1" applyBorder="1" applyAlignment="1">
      <alignment horizontal="left" vertical="center"/>
    </xf>
    <xf numFmtId="0" fontId="9" fillId="0" borderId="0" xfId="0" applyFont="1">
      <alignment vertical="center"/>
    </xf>
    <xf numFmtId="0" fontId="10" fillId="0" borderId="0" xfId="0" applyFont="1">
      <alignment vertical="center"/>
    </xf>
    <xf numFmtId="0" fontId="4" fillId="3" borderId="1" xfId="0" applyFont="1" applyFill="1" applyBorder="1" applyAlignment="1">
      <alignment horizontal="center" vertical="top" wrapText="1"/>
    </xf>
    <xf numFmtId="0" fontId="4" fillId="3" borderId="1" xfId="0" applyFont="1" applyFill="1" applyBorder="1" applyAlignment="1">
      <alignment horizontal="center" vertical="center"/>
    </xf>
    <xf numFmtId="38" fontId="5" fillId="3" borderId="1" xfId="1" applyFont="1" applyFill="1" applyBorder="1" applyAlignment="1" applyProtection="1">
      <alignment horizontal="center" vertical="top" wrapText="1"/>
    </xf>
    <xf numFmtId="0" fontId="6" fillId="0" borderId="0" xfId="0" applyFont="1" applyAlignment="1">
      <alignment horizontal="center" vertical="center"/>
    </xf>
    <xf numFmtId="0" fontId="5" fillId="5" borderId="1" xfId="1" applyNumberFormat="1" applyFont="1" applyFill="1" applyBorder="1" applyAlignment="1" applyProtection="1">
      <alignment vertical="center" shrinkToFit="1"/>
      <protection locked="0"/>
    </xf>
    <xf numFmtId="0" fontId="5" fillId="4" borderId="1" xfId="1" applyNumberFormat="1" applyFont="1" applyFill="1" applyBorder="1" applyAlignment="1" applyProtection="1">
      <alignment horizontal="justify" vertical="center" shrinkToFit="1"/>
      <protection locked="0"/>
    </xf>
    <xf numFmtId="0" fontId="5" fillId="4" borderId="1" xfId="1" applyNumberFormat="1" applyFont="1" applyFill="1" applyBorder="1" applyAlignment="1" applyProtection="1">
      <alignment horizontal="left" vertical="center" shrinkToFit="1"/>
      <protection locked="0"/>
    </xf>
    <xf numFmtId="0" fontId="5" fillId="3" borderId="1" xfId="0" applyFont="1" applyFill="1" applyBorder="1" applyAlignment="1">
      <alignment horizontal="left" vertical="center"/>
    </xf>
    <xf numFmtId="179" fontId="5" fillId="0" borderId="1" xfId="2" applyNumberFormat="1" applyFont="1" applyFill="1" applyBorder="1" applyAlignment="1" applyProtection="1">
      <alignment horizontal="right" vertical="center"/>
    </xf>
    <xf numFmtId="179" fontId="5" fillId="0" borderId="1" xfId="2" applyNumberFormat="1" applyFont="1" applyFill="1" applyBorder="1" applyAlignment="1" applyProtection="1">
      <alignment horizontal="right" vertical="center" wrapText="1"/>
    </xf>
    <xf numFmtId="38" fontId="5" fillId="2" borderId="1" xfId="0" applyNumberFormat="1" applyFont="1" applyFill="1" applyBorder="1" applyAlignment="1">
      <alignment horizontal="right" vertical="center" wrapText="1"/>
    </xf>
    <xf numFmtId="0" fontId="5" fillId="3" borderId="1" xfId="0" applyFont="1" applyFill="1" applyBorder="1" applyAlignment="1">
      <alignment horizontal="center" vertical="center"/>
    </xf>
    <xf numFmtId="179" fontId="5" fillId="0" borderId="1" xfId="2" applyNumberFormat="1" applyFont="1" applyFill="1" applyBorder="1" applyAlignment="1" applyProtection="1">
      <alignment vertical="center"/>
    </xf>
    <xf numFmtId="38" fontId="11" fillId="0" borderId="1" xfId="1" applyFont="1" applyFill="1" applyBorder="1" applyAlignment="1" applyProtection="1">
      <alignment horizontal="center" vertical="center"/>
    </xf>
    <xf numFmtId="0" fontId="11" fillId="0" borderId="1" xfId="0" applyFont="1" applyBorder="1" applyAlignment="1">
      <alignment horizontal="center" vertical="center"/>
    </xf>
    <xf numFmtId="38" fontId="5" fillId="4" borderId="1" xfId="1" applyFont="1" applyFill="1" applyBorder="1" applyAlignment="1" applyProtection="1">
      <alignment horizontal="right" vertical="center"/>
      <protection locked="0"/>
    </xf>
    <xf numFmtId="0" fontId="4" fillId="5" borderId="1" xfId="0" applyFont="1" applyFill="1" applyBorder="1" applyAlignment="1" applyProtection="1">
      <alignment horizontal="center" vertical="center"/>
      <protection locked="0"/>
    </xf>
    <xf numFmtId="0" fontId="4" fillId="5" borderId="1" xfId="0" applyFont="1" applyFill="1" applyBorder="1" applyProtection="1">
      <alignment vertical="center"/>
      <protection locked="0"/>
    </xf>
    <xf numFmtId="38" fontId="5" fillId="5" borderId="1" xfId="1" applyFont="1" applyFill="1" applyBorder="1" applyAlignment="1" applyProtection="1">
      <alignment horizontal="right" vertical="center" wrapText="1"/>
      <protection locked="0"/>
    </xf>
    <xf numFmtId="38" fontId="5" fillId="4" borderId="1" xfId="1" applyFont="1" applyFill="1" applyBorder="1" applyAlignment="1" applyProtection="1">
      <alignment horizontal="right" vertical="center" wrapText="1"/>
      <protection locked="0"/>
    </xf>
    <xf numFmtId="38" fontId="4" fillId="0" borderId="1" xfId="0" applyNumberFormat="1" applyFont="1" applyBorder="1">
      <alignment vertical="center"/>
    </xf>
    <xf numFmtId="0" fontId="12" fillId="0" borderId="0" xfId="0" applyFont="1">
      <alignment vertical="center"/>
    </xf>
    <xf numFmtId="0" fontId="9" fillId="0" borderId="0" xfId="0" applyFont="1" applyAlignment="1">
      <alignment vertical="top"/>
    </xf>
    <xf numFmtId="0" fontId="9" fillId="6" borderId="0" xfId="0" applyFont="1" applyFill="1">
      <alignment vertical="center"/>
    </xf>
    <xf numFmtId="38" fontId="4" fillId="0" borderId="0" xfId="0" applyNumberFormat="1" applyFont="1">
      <alignment vertical="center"/>
    </xf>
    <xf numFmtId="38" fontId="4" fillId="0" borderId="0" xfId="0" applyNumberFormat="1" applyFont="1" applyAlignment="1">
      <alignment horizontal="right" vertical="center"/>
    </xf>
    <xf numFmtId="0" fontId="13" fillId="0" borderId="0" xfId="0" applyFont="1">
      <alignment vertical="center"/>
    </xf>
    <xf numFmtId="0" fontId="5" fillId="3" borderId="3" xfId="0" applyFont="1" applyFill="1" applyBorder="1" applyAlignment="1">
      <alignment horizontal="left" vertical="center" wrapText="1" indent="1"/>
    </xf>
    <xf numFmtId="0" fontId="4" fillId="3" borderId="3" xfId="0" applyFont="1" applyFill="1" applyBorder="1" applyAlignment="1">
      <alignment horizontal="left" vertical="center" indent="2"/>
    </xf>
    <xf numFmtId="0" fontId="4" fillId="3" borderId="1" xfId="0" applyFont="1" applyFill="1" applyBorder="1" applyAlignment="1">
      <alignment horizontal="left" vertical="center"/>
    </xf>
    <xf numFmtId="0" fontId="4" fillId="3" borderId="2" xfId="0" applyFont="1" applyFill="1" applyBorder="1" applyAlignment="1">
      <alignment horizontal="left" vertical="center" indent="2"/>
    </xf>
    <xf numFmtId="0" fontId="4" fillId="7" borderId="1" xfId="0" applyFont="1" applyFill="1" applyBorder="1" applyAlignment="1">
      <alignment horizontal="center" vertical="center"/>
    </xf>
    <xf numFmtId="38" fontId="7" fillId="0" borderId="1" xfId="0" applyNumberFormat="1" applyFont="1" applyBorder="1">
      <alignment vertical="center"/>
    </xf>
    <xf numFmtId="0" fontId="4" fillId="3" borderId="1" xfId="0" applyFont="1" applyFill="1" applyBorder="1">
      <alignment vertical="center"/>
    </xf>
    <xf numFmtId="0" fontId="4" fillId="3" borderId="12" xfId="0" applyFont="1" applyFill="1" applyBorder="1">
      <alignment vertical="center"/>
    </xf>
    <xf numFmtId="38" fontId="4" fillId="0" borderId="1" xfId="1" applyFont="1" applyBorder="1">
      <alignment vertical="center"/>
    </xf>
    <xf numFmtId="38" fontId="13" fillId="0" borderId="1" xfId="1" applyFont="1" applyFill="1" applyBorder="1">
      <alignment vertical="center"/>
    </xf>
    <xf numFmtId="0" fontId="4" fillId="0" borderId="14" xfId="0" applyFont="1" applyBorder="1">
      <alignment vertical="center"/>
    </xf>
    <xf numFmtId="179" fontId="5" fillId="0" borderId="2" xfId="2" applyNumberFormat="1" applyFont="1" applyFill="1" applyBorder="1" applyAlignment="1" applyProtection="1">
      <alignment vertical="center"/>
    </xf>
    <xf numFmtId="38" fontId="11" fillId="0" borderId="2" xfId="1" applyFont="1" applyFill="1" applyBorder="1" applyAlignment="1" applyProtection="1">
      <alignment horizontal="center" vertical="center"/>
    </xf>
    <xf numFmtId="0" fontId="4" fillId="4" borderId="0" xfId="0" applyFont="1" applyFill="1" applyProtection="1">
      <alignment vertical="center"/>
      <protection locked="0"/>
    </xf>
    <xf numFmtId="0" fontId="5" fillId="3" borderId="12" xfId="1" applyNumberFormat="1" applyFont="1" applyFill="1" applyBorder="1" applyAlignment="1" applyProtection="1">
      <alignment horizontal="center" vertical="top"/>
    </xf>
    <xf numFmtId="0" fontId="5" fillId="3" borderId="2" xfId="1" applyNumberFormat="1" applyFont="1" applyFill="1" applyBorder="1" applyAlignment="1" applyProtection="1">
      <alignment horizontal="center" vertical="top"/>
    </xf>
    <xf numFmtId="38" fontId="5" fillId="3" borderId="12" xfId="1" applyFont="1" applyFill="1" applyBorder="1" applyAlignment="1" applyProtection="1">
      <alignment horizontal="center" vertical="top" wrapText="1"/>
    </xf>
    <xf numFmtId="38" fontId="5" fillId="3" borderId="12" xfId="1" applyFont="1" applyFill="1" applyBorder="1" applyAlignment="1" applyProtection="1">
      <alignment horizontal="center" vertical="top"/>
    </xf>
    <xf numFmtId="0" fontId="5" fillId="3" borderId="2" xfId="1" applyNumberFormat="1" applyFont="1" applyFill="1" applyBorder="1" applyAlignment="1" applyProtection="1">
      <alignment vertical="top"/>
    </xf>
    <xf numFmtId="38" fontId="5" fillId="3" borderId="2" xfId="1" applyFont="1" applyFill="1" applyBorder="1" applyAlignment="1" applyProtection="1">
      <alignment vertical="top"/>
    </xf>
    <xf numFmtId="38" fontId="5" fillId="3" borderId="2" xfId="1" applyFont="1" applyFill="1" applyBorder="1" applyAlignment="1" applyProtection="1">
      <alignment horizontal="center" vertical="top"/>
    </xf>
    <xf numFmtId="38" fontId="5" fillId="3" borderId="2" xfId="1" applyFont="1" applyFill="1" applyBorder="1" applyAlignment="1" applyProtection="1">
      <alignment vertical="top" wrapText="1"/>
    </xf>
    <xf numFmtId="0" fontId="5" fillId="3" borderId="3" xfId="0" applyFont="1" applyFill="1" applyBorder="1">
      <alignment vertical="center"/>
    </xf>
    <xf numFmtId="0" fontId="4" fillId="3" borderId="7" xfId="0" applyFont="1" applyFill="1" applyBorder="1">
      <alignment vertical="center"/>
    </xf>
    <xf numFmtId="0" fontId="4" fillId="3" borderId="8" xfId="0" applyFont="1" applyFill="1" applyBorder="1">
      <alignment vertical="center"/>
    </xf>
    <xf numFmtId="0" fontId="4" fillId="3" borderId="9" xfId="0" applyFont="1" applyFill="1" applyBorder="1">
      <alignment vertical="center"/>
    </xf>
    <xf numFmtId="0" fontId="5" fillId="3" borderId="4" xfId="0" applyFont="1" applyFill="1" applyBorder="1">
      <alignment vertical="center"/>
    </xf>
    <xf numFmtId="0" fontId="5" fillId="3" borderId="5" xfId="0" applyFont="1" applyFill="1" applyBorder="1">
      <alignment vertical="center"/>
    </xf>
    <xf numFmtId="0" fontId="5" fillId="3" borderId="6" xfId="0" applyFont="1" applyFill="1" applyBorder="1">
      <alignment vertical="center"/>
    </xf>
    <xf numFmtId="0" fontId="5" fillId="0" borderId="1" xfId="0" applyFont="1" applyBorder="1" applyAlignment="1">
      <alignment horizontal="left" vertical="center"/>
    </xf>
    <xf numFmtId="0" fontId="7" fillId="0" borderId="0" xfId="0" applyFont="1" applyAlignment="1"/>
    <xf numFmtId="0" fontId="5" fillId="0" borderId="0" xfId="0" applyFont="1" applyAlignment="1">
      <alignment horizontal="right"/>
    </xf>
    <xf numFmtId="0" fontId="5" fillId="3" borderId="2" xfId="0" applyFont="1" applyFill="1" applyBorder="1">
      <alignment vertical="center"/>
    </xf>
    <xf numFmtId="0" fontId="4" fillId="5" borderId="7" xfId="0" applyFont="1" applyFill="1" applyBorder="1" applyAlignment="1" applyProtection="1">
      <alignment horizontal="left" vertical="center"/>
      <protection locked="0"/>
    </xf>
    <xf numFmtId="0" fontId="4" fillId="5" borderId="9" xfId="0" applyFont="1" applyFill="1" applyBorder="1" applyAlignment="1" applyProtection="1">
      <alignment horizontal="left" vertical="center"/>
      <protection locked="0"/>
    </xf>
    <xf numFmtId="0" fontId="5" fillId="5" borderId="1" xfId="1" applyNumberFormat="1" applyFont="1" applyFill="1" applyBorder="1" applyAlignment="1" applyProtection="1">
      <alignment horizontal="left" vertical="center" shrinkToFit="1"/>
      <protection locked="0"/>
    </xf>
    <xf numFmtId="38" fontId="5" fillId="0" borderId="1" xfId="1" applyFont="1" applyFill="1" applyBorder="1" applyAlignment="1" applyProtection="1">
      <alignment horizontal="right" vertical="center" shrinkToFit="1"/>
    </xf>
    <xf numFmtId="0" fontId="5" fillId="4" borderId="1" xfId="0" applyFont="1" applyFill="1" applyBorder="1" applyAlignment="1" applyProtection="1">
      <alignment horizontal="left" vertical="center"/>
      <protection locked="0"/>
    </xf>
    <xf numFmtId="178" fontId="5" fillId="4" borderId="7" xfId="0" applyNumberFormat="1" applyFont="1" applyFill="1" applyBorder="1" applyAlignment="1" applyProtection="1">
      <alignment horizontal="left" vertical="center"/>
      <protection locked="0"/>
    </xf>
    <xf numFmtId="178" fontId="5" fillId="4" borderId="9" xfId="0" applyNumberFormat="1" applyFont="1" applyFill="1" applyBorder="1" applyAlignment="1" applyProtection="1">
      <alignment horizontal="left" vertical="center"/>
      <protection locked="0"/>
    </xf>
    <xf numFmtId="38" fontId="5" fillId="0" borderId="7" xfId="1" applyFont="1" applyFill="1" applyBorder="1" applyAlignment="1" applyProtection="1">
      <alignment horizontal="right" vertical="center" wrapText="1"/>
    </xf>
    <xf numFmtId="38" fontId="5" fillId="0" borderId="9" xfId="1" applyFont="1" applyFill="1" applyBorder="1" applyAlignment="1" applyProtection="1">
      <alignment horizontal="right" vertical="center" wrapText="1"/>
    </xf>
    <xf numFmtId="0" fontId="5" fillId="3" borderId="7" xfId="0" applyFont="1" applyFill="1" applyBorder="1" applyAlignment="1">
      <alignment horizontal="left" vertical="center"/>
    </xf>
    <xf numFmtId="0" fontId="5" fillId="3" borderId="9" xfId="0" applyFont="1" applyFill="1" applyBorder="1" applyAlignment="1">
      <alignment horizontal="left" vertical="center"/>
    </xf>
    <xf numFmtId="0" fontId="4" fillId="3" borderId="7" xfId="0" applyFont="1" applyFill="1" applyBorder="1" applyAlignment="1">
      <alignment horizontal="left" vertical="center"/>
    </xf>
    <xf numFmtId="0" fontId="4" fillId="3" borderId="9" xfId="0" applyFont="1" applyFill="1" applyBorder="1" applyAlignment="1">
      <alignment horizontal="left" vertical="center"/>
    </xf>
    <xf numFmtId="177" fontId="5" fillId="3" borderId="4" xfId="0" applyNumberFormat="1" applyFont="1" applyFill="1" applyBorder="1" applyAlignment="1">
      <alignment horizontal="center" vertical="center"/>
    </xf>
    <xf numFmtId="177" fontId="5" fillId="3" borderId="2" xfId="0" applyNumberFormat="1" applyFont="1" applyFill="1" applyBorder="1" applyAlignment="1">
      <alignment horizontal="center" vertical="center"/>
    </xf>
    <xf numFmtId="177" fontId="5" fillId="3" borderId="8" xfId="0" applyNumberFormat="1" applyFont="1" applyFill="1" applyBorder="1" applyAlignment="1">
      <alignment horizontal="center" vertical="center"/>
    </xf>
    <xf numFmtId="177" fontId="5" fillId="3" borderId="9" xfId="0" applyNumberFormat="1" applyFont="1" applyFill="1" applyBorder="1" applyAlignment="1">
      <alignment horizontal="center" vertical="center"/>
    </xf>
    <xf numFmtId="0" fontId="5" fillId="3" borderId="4" xfId="0" applyFont="1" applyFill="1" applyBorder="1" applyAlignment="1">
      <alignment horizontal="center" vertical="center"/>
    </xf>
    <xf numFmtId="0" fontId="5" fillId="3" borderId="5" xfId="0" applyFont="1" applyFill="1" applyBorder="1" applyAlignment="1">
      <alignment horizontal="center" vertical="center"/>
    </xf>
    <xf numFmtId="0" fontId="5" fillId="3" borderId="6" xfId="0" applyFont="1" applyFill="1" applyBorder="1" applyAlignment="1">
      <alignment horizontal="center" vertical="center"/>
    </xf>
    <xf numFmtId="0" fontId="5" fillId="3" borderId="11"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13" xfId="0" applyFont="1" applyFill="1" applyBorder="1" applyAlignment="1">
      <alignment horizontal="center" vertical="center"/>
    </xf>
    <xf numFmtId="176" fontId="5" fillId="3" borderId="7" xfId="0" applyNumberFormat="1" applyFont="1" applyFill="1" applyBorder="1" applyAlignment="1">
      <alignment horizontal="center" vertical="center"/>
    </xf>
    <xf numFmtId="176" fontId="5" fillId="3" borderId="9" xfId="0" applyNumberFormat="1" applyFont="1" applyFill="1" applyBorder="1" applyAlignment="1">
      <alignment horizontal="center" vertical="center"/>
    </xf>
    <xf numFmtId="38" fontId="5" fillId="0" borderId="7" xfId="1" applyFont="1" applyFill="1" applyBorder="1" applyAlignment="1" applyProtection="1">
      <alignment horizontal="right" vertical="center"/>
    </xf>
    <xf numFmtId="38" fontId="5" fillId="0" borderId="9" xfId="1" applyFont="1" applyFill="1" applyBorder="1" applyAlignment="1" applyProtection="1">
      <alignment horizontal="right" vertical="center"/>
    </xf>
    <xf numFmtId="0" fontId="9" fillId="0" borderId="0" xfId="0" applyFont="1" applyAlignment="1" applyProtection="1">
      <alignment horizontal="right" vertical="center" wrapText="1"/>
      <protection locked="0"/>
    </xf>
    <xf numFmtId="0" fontId="4" fillId="3" borderId="8" xfId="0" applyFont="1" applyFill="1" applyBorder="1" applyAlignment="1">
      <alignment horizontal="left" vertical="center"/>
    </xf>
    <xf numFmtId="0" fontId="5" fillId="3" borderId="1" xfId="0" applyFont="1" applyFill="1" applyBorder="1" applyAlignment="1">
      <alignment horizontal="left" vertical="center"/>
    </xf>
    <xf numFmtId="0" fontId="5" fillId="4" borderId="7" xfId="0" applyFont="1" applyFill="1" applyBorder="1" applyAlignment="1" applyProtection="1">
      <alignment horizontal="left" vertical="center"/>
      <protection locked="0"/>
    </xf>
    <xf numFmtId="0" fontId="5" fillId="4" borderId="8" xfId="0" applyFont="1" applyFill="1" applyBorder="1" applyAlignment="1" applyProtection="1">
      <alignment horizontal="left" vertical="center"/>
      <protection locked="0"/>
    </xf>
    <xf numFmtId="0" fontId="5" fillId="4" borderId="9" xfId="0" applyFont="1" applyFill="1" applyBorder="1" applyAlignment="1" applyProtection="1">
      <alignment horizontal="left" vertical="center"/>
      <protection locked="0"/>
    </xf>
    <xf numFmtId="0" fontId="5" fillId="3" borderId="4" xfId="0" applyFont="1" applyFill="1" applyBorder="1" applyAlignment="1">
      <alignment horizontal="left" vertical="center"/>
    </xf>
    <xf numFmtId="0" fontId="5" fillId="3" borderId="5" xfId="0" applyFont="1" applyFill="1" applyBorder="1" applyAlignment="1">
      <alignment horizontal="left" vertical="center"/>
    </xf>
    <xf numFmtId="0" fontId="5" fillId="3" borderId="6" xfId="0" applyFont="1" applyFill="1" applyBorder="1" applyAlignment="1">
      <alignment horizontal="left" vertical="center"/>
    </xf>
    <xf numFmtId="0" fontId="5" fillId="3" borderId="1" xfId="0" applyFont="1" applyFill="1" applyBorder="1" applyAlignment="1">
      <alignment horizontal="center" vertical="center"/>
    </xf>
    <xf numFmtId="0" fontId="7" fillId="3" borderId="4" xfId="0" applyFont="1" applyFill="1" applyBorder="1" applyAlignment="1">
      <alignment horizontal="left" vertical="center"/>
    </xf>
    <xf numFmtId="0" fontId="7" fillId="3" borderId="8" xfId="0" applyFont="1" applyFill="1" applyBorder="1" applyAlignment="1">
      <alignment horizontal="left" vertical="center"/>
    </xf>
    <xf numFmtId="0" fontId="7" fillId="3" borderId="9" xfId="0" applyFont="1" applyFill="1" applyBorder="1" applyAlignment="1">
      <alignment horizontal="left" vertical="center"/>
    </xf>
    <xf numFmtId="0" fontId="4" fillId="5" borderId="1" xfId="0" applyFont="1" applyFill="1" applyBorder="1" applyAlignment="1" applyProtection="1">
      <alignment horizontal="left" vertical="center"/>
      <protection locked="0"/>
    </xf>
    <xf numFmtId="0" fontId="4" fillId="3" borderId="1" xfId="0" applyFont="1" applyFill="1" applyBorder="1" applyAlignment="1">
      <alignment horizontal="left" vertical="center"/>
    </xf>
    <xf numFmtId="0" fontId="4" fillId="3" borderId="1" xfId="0" applyFont="1" applyFill="1" applyBorder="1" applyAlignment="1">
      <alignment horizontal="left" vertical="center" wrapText="1"/>
    </xf>
    <xf numFmtId="0" fontId="5" fillId="3" borderId="12" xfId="0" applyFont="1" applyFill="1" applyBorder="1" applyAlignment="1">
      <alignment horizontal="left" vertical="center"/>
    </xf>
    <xf numFmtId="38" fontId="5" fillId="3" borderId="1" xfId="1" applyFont="1" applyFill="1" applyBorder="1" applyAlignment="1" applyProtection="1">
      <alignment horizontal="center" vertical="center" wrapText="1"/>
    </xf>
    <xf numFmtId="49" fontId="5" fillId="5" borderId="7" xfId="1" applyNumberFormat="1" applyFont="1" applyFill="1" applyBorder="1" applyAlignment="1" applyProtection="1">
      <alignment horizontal="left" vertical="center" wrapText="1"/>
      <protection locked="0"/>
    </xf>
    <xf numFmtId="49" fontId="5" fillId="5" borderId="8" xfId="1" applyNumberFormat="1" applyFont="1" applyFill="1" applyBorder="1" applyAlignment="1" applyProtection="1">
      <alignment horizontal="left" vertical="center" wrapText="1"/>
      <protection locked="0"/>
    </xf>
    <xf numFmtId="49" fontId="5" fillId="5" borderId="9" xfId="1" applyNumberFormat="1" applyFont="1" applyFill="1" applyBorder="1" applyAlignment="1" applyProtection="1">
      <alignment horizontal="left" vertical="center" wrapText="1"/>
      <protection locked="0"/>
    </xf>
    <xf numFmtId="38" fontId="5" fillId="3" borderId="12" xfId="1" applyFont="1" applyFill="1" applyBorder="1" applyAlignment="1" applyProtection="1">
      <alignment horizontal="center" vertical="center" wrapText="1"/>
    </xf>
    <xf numFmtId="38" fontId="5" fillId="3" borderId="2" xfId="1" applyFont="1" applyFill="1" applyBorder="1" applyAlignment="1" applyProtection="1">
      <alignment horizontal="center" vertical="center" wrapText="1"/>
    </xf>
    <xf numFmtId="0" fontId="5" fillId="3" borderId="8" xfId="0" applyFont="1" applyFill="1" applyBorder="1" applyAlignment="1">
      <alignment horizontal="left" vertical="center"/>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4" fillId="5" borderId="1" xfId="0" applyFont="1" applyFill="1" applyBorder="1" applyAlignment="1" applyProtection="1">
      <alignment horizontal="left" vertical="center" wrapText="1"/>
      <protection locked="0"/>
    </xf>
    <xf numFmtId="0" fontId="4" fillId="3" borderId="1" xfId="0" applyFont="1" applyFill="1" applyBorder="1" applyAlignment="1">
      <alignment horizontal="center" vertical="top" wrapText="1"/>
    </xf>
    <xf numFmtId="38" fontId="5" fillId="3" borderId="4" xfId="1" applyFont="1" applyFill="1" applyBorder="1" applyAlignment="1" applyProtection="1">
      <alignment horizontal="center" vertical="top" wrapText="1"/>
    </xf>
    <xf numFmtId="38" fontId="5" fillId="3" borderId="6" xfId="1" applyFont="1" applyFill="1" applyBorder="1" applyAlignment="1" applyProtection="1">
      <alignment horizontal="center" vertical="top" wrapText="1"/>
    </xf>
    <xf numFmtId="38" fontId="5" fillId="3" borderId="11" xfId="1" applyFont="1" applyFill="1" applyBorder="1" applyAlignment="1" applyProtection="1">
      <alignment horizontal="center" vertical="top" wrapText="1"/>
    </xf>
    <xf numFmtId="38" fontId="5" fillId="3" borderId="13" xfId="1" applyFont="1" applyFill="1" applyBorder="1" applyAlignment="1" applyProtection="1">
      <alignment horizontal="center" vertical="top" wrapText="1"/>
    </xf>
    <xf numFmtId="0" fontId="5" fillId="3" borderId="7" xfId="1" applyNumberFormat="1" applyFont="1" applyFill="1" applyBorder="1" applyAlignment="1" applyProtection="1">
      <alignment horizontal="center" vertical="top"/>
    </xf>
    <xf numFmtId="0" fontId="5" fillId="3" borderId="8" xfId="1" applyNumberFormat="1" applyFont="1" applyFill="1" applyBorder="1" applyAlignment="1" applyProtection="1">
      <alignment horizontal="center" vertical="top"/>
    </xf>
    <xf numFmtId="0" fontId="5" fillId="3" borderId="9" xfId="1" applyNumberFormat="1" applyFont="1" applyFill="1" applyBorder="1" applyAlignment="1" applyProtection="1">
      <alignment horizontal="center" vertical="top"/>
    </xf>
    <xf numFmtId="38" fontId="5" fillId="3" borderId="1" xfId="1" applyFont="1" applyFill="1" applyBorder="1" applyAlignment="1" applyProtection="1">
      <alignment horizontal="center" vertical="top"/>
    </xf>
    <xf numFmtId="0" fontId="5" fillId="3" borderId="12" xfId="1" applyNumberFormat="1" applyFont="1" applyFill="1" applyBorder="1" applyAlignment="1" applyProtection="1">
      <alignment horizontal="center" vertical="top"/>
    </xf>
    <xf numFmtId="0" fontId="5" fillId="3" borderId="3" xfId="1" applyNumberFormat="1" applyFont="1" applyFill="1" applyBorder="1" applyAlignment="1" applyProtection="1">
      <alignment horizontal="center" vertical="top"/>
    </xf>
    <xf numFmtId="38" fontId="5" fillId="3" borderId="12" xfId="1" applyFont="1" applyFill="1" applyBorder="1" applyAlignment="1" applyProtection="1">
      <alignment horizontal="center" vertical="top" wrapText="1"/>
    </xf>
    <xf numFmtId="38" fontId="5" fillId="3" borderId="3" xfId="1" applyFont="1" applyFill="1" applyBorder="1" applyAlignment="1" applyProtection="1">
      <alignment horizontal="center" vertical="top" wrapText="1"/>
    </xf>
    <xf numFmtId="0" fontId="4" fillId="3" borderId="12" xfId="0" applyFont="1" applyFill="1" applyBorder="1" applyAlignment="1">
      <alignment horizontal="left" vertical="center"/>
    </xf>
    <xf numFmtId="38" fontId="4" fillId="3" borderId="1" xfId="0" applyNumberFormat="1" applyFont="1" applyFill="1" applyBorder="1" applyAlignment="1">
      <alignment horizontal="center" vertical="center"/>
    </xf>
    <xf numFmtId="0" fontId="4" fillId="3" borderId="1" xfId="0" applyFont="1" applyFill="1" applyBorder="1" applyAlignment="1">
      <alignment horizontal="center" vertical="center"/>
    </xf>
    <xf numFmtId="0" fontId="4" fillId="7" borderId="1" xfId="0" applyFont="1" applyFill="1" applyBorder="1" applyAlignment="1">
      <alignment horizontal="center" vertical="center"/>
    </xf>
    <xf numFmtId="0" fontId="5" fillId="3" borderId="1" xfId="0" applyFont="1" applyFill="1" applyBorder="1" applyAlignment="1">
      <alignment horizontal="center" vertical="center" wrapText="1"/>
    </xf>
    <xf numFmtId="0" fontId="4" fillId="7" borderId="1" xfId="0" applyFont="1" applyFill="1" applyBorder="1" applyAlignment="1">
      <alignment horizontal="center"/>
    </xf>
  </cellXfs>
  <cellStyles count="3">
    <cellStyle name="パーセント" xfId="2" builtinId="5"/>
    <cellStyle name="桁区切り" xfId="1" builtinId="6"/>
    <cellStyle name="標準" xfId="0" builtinId="0"/>
  </cellStyles>
  <dxfs count="21">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alignment horizontal="general" vertical="top" textRotation="0" wrapText="0" indent="0" justifyLastLine="0" shrinkToFit="0" readingOrder="0"/>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dxf>
    <dxf>
      <font>
        <strike val="0"/>
        <outline val="0"/>
        <shadow val="0"/>
        <u val="none"/>
        <vertAlign val="baseline"/>
        <sz val="9"/>
        <color theme="1"/>
        <name val="游ゴシック Medium"/>
        <family val="3"/>
        <charset val="128"/>
        <scheme val="none"/>
      </font>
      <alignment horizontal="general" vertical="top" textRotation="0" wrapText="0" indent="0" justifyLastLine="0" shrinkToFit="0" readingOrder="0"/>
    </dxf>
    <dxf>
      <font>
        <color theme="0"/>
      </font>
      <fill>
        <patternFill>
          <bgColor theme="0"/>
        </patternFill>
      </fill>
      <border>
        <left/>
        <right/>
        <top/>
        <bottom/>
      </border>
    </dxf>
    <dxf>
      <border>
        <left style="thin">
          <color theme="0" tint="-0.34998626667073579"/>
        </left>
        <right style="thin">
          <color theme="0" tint="-0.34998626667073579"/>
        </right>
        <top style="thin">
          <color theme="0" tint="-0.34998626667073579"/>
        </top>
        <bottom/>
        <vertical/>
        <horizontal/>
      </border>
    </dxf>
    <dxf>
      <border>
        <left/>
        <right/>
        <top style="thin">
          <color theme="0" tint="-0.34998626667073579"/>
        </top>
        <bottom/>
        <vertical/>
        <horizontal/>
      </border>
    </dxf>
    <dxf>
      <border>
        <left style="thin">
          <color theme="0" tint="-0.34998626667073579"/>
        </left>
        <right/>
        <top/>
        <bottom/>
        <vertical/>
        <horizontal/>
      </border>
    </dxf>
    <dxf>
      <border>
        <left style="thin">
          <color theme="0" tint="-0.34998626667073579"/>
        </left>
        <right style="thin">
          <color theme="0" tint="-0.34998626667073579"/>
        </right>
        <top style="thin">
          <color theme="0" tint="-0.34998626667073579"/>
        </top>
        <bottom style="thin">
          <color theme="0" tint="-0.34998626667073579"/>
        </bottom>
        <vertical/>
        <horizontal/>
      </border>
    </dxf>
    <dxf>
      <font>
        <color theme="0" tint="-0.499984740745262"/>
      </font>
      <fill>
        <patternFill>
          <bgColor theme="0" tint="-0.14996795556505021"/>
        </patternFill>
      </fill>
    </dxf>
    <dxf>
      <fill>
        <patternFill>
          <bgColor theme="0"/>
        </patternFill>
      </fill>
    </dxf>
    <dxf>
      <fill>
        <patternFill>
          <bgColor theme="0"/>
        </patternFill>
      </fill>
    </dxf>
    <dxf>
      <font>
        <color theme="0"/>
      </font>
      <fill>
        <patternFill>
          <bgColor theme="0"/>
        </patternFill>
      </fill>
      <border>
        <left/>
        <right/>
        <top/>
        <bottom/>
        <vertical/>
        <horizontal/>
      </border>
    </dxf>
    <dxf>
      <font>
        <color theme="0"/>
      </font>
      <fill>
        <patternFill>
          <bgColor theme="0"/>
        </patternFill>
      </fill>
      <border>
        <left/>
        <right/>
        <bottom/>
        <vertical/>
        <horizontal/>
      </border>
    </dxf>
    <dxf>
      <font>
        <u val="none"/>
        <color theme="0"/>
      </font>
      <fill>
        <patternFill>
          <bgColor theme="0"/>
        </patternFill>
      </fill>
      <border>
        <left/>
        <right/>
        <top/>
        <bottom/>
        <vertical/>
        <horizontal/>
      </border>
    </dxf>
    <dxf>
      <font>
        <color theme="0"/>
      </font>
      <fill>
        <patternFill>
          <bgColor theme="0"/>
        </patternFill>
      </fill>
      <border>
        <left/>
        <right/>
        <bottom/>
      </border>
    </dxf>
    <dxf>
      <font>
        <strike val="0"/>
        <color theme="0"/>
      </font>
      <fill>
        <patternFill>
          <fgColor theme="0"/>
          <bgColor theme="0"/>
        </patternFill>
      </fill>
      <border>
        <left/>
        <right/>
        <top style="thin">
          <color theme="0" tint="-4.9989318521683403E-2"/>
        </top>
        <bottom/>
      </border>
    </dxf>
    <dxf>
      <font>
        <color auto="1"/>
      </font>
      <fill>
        <patternFill>
          <bgColor theme="0"/>
        </patternFill>
      </fill>
    </dxf>
    <dxf>
      <font>
        <color theme="0"/>
      </font>
      <fill>
        <patternFill>
          <bgColor theme="0"/>
        </patternFill>
      </fill>
      <border>
        <left/>
        <right/>
        <bottom/>
      </border>
    </dxf>
  </dxfs>
  <tableStyles count="0" defaultTableStyle="TableStyleMedium2" defaultPivotStyle="PivotStyleLight16"/>
  <colors>
    <mruColors>
      <color rgb="FFFFEBEB"/>
      <color rgb="FFFFE5E5"/>
      <color rgb="FFFFE1E1"/>
      <color rgb="FFFFEFEF"/>
      <color rgb="FFFFE0DD"/>
      <color rgb="FFFFE6E6"/>
      <color rgb="FFF0F0F0"/>
      <color rgb="FFE6F5FF"/>
      <color rgb="FFE1F5FF"/>
      <color rgb="FFEBF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4</xdr:col>
      <xdr:colOff>1330033</xdr:colOff>
      <xdr:row>2</xdr:row>
      <xdr:rowOff>8315</xdr:rowOff>
    </xdr:from>
    <xdr:to>
      <xdr:col>5</xdr:col>
      <xdr:colOff>2484</xdr:colOff>
      <xdr:row>3</xdr:row>
      <xdr:rowOff>8315</xdr:rowOff>
    </xdr:to>
    <xdr:sp macro="" textlink="">
      <xdr:nvSpPr>
        <xdr:cNvPr id="5" name="テキスト ボックス 4">
          <a:extLst>
            <a:ext uri="{FF2B5EF4-FFF2-40B4-BE49-F238E27FC236}">
              <a16:creationId xmlns:a16="http://schemas.microsoft.com/office/drawing/2014/main" id="{9766D49C-A9FC-4277-A6A3-9E6B336B526C}"/>
            </a:ext>
          </a:extLst>
        </xdr:cNvPr>
        <xdr:cNvSpPr txBox="1"/>
      </xdr:nvSpPr>
      <xdr:spPr>
        <a:xfrm>
          <a:off x="3640971" y="548642"/>
          <a:ext cx="468000" cy="2327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latin typeface="游ゴシック Medium" panose="020B0500000000000000" pitchFamily="50" charset="-128"/>
              <a:ea typeface="游ゴシック Medium" panose="020B0500000000000000" pitchFamily="50" charset="-128"/>
            </a:rPr>
            <a:t>～</a:t>
          </a:r>
        </a:p>
      </xdr:txBody>
    </xdr:sp>
    <xdr:clientData/>
  </xdr:twoCellAnchor>
  <xdr:twoCellAnchor editAs="oneCell">
    <xdr:from>
      <xdr:col>4</xdr:col>
      <xdr:colOff>755650</xdr:colOff>
      <xdr:row>0</xdr:row>
      <xdr:rowOff>0</xdr:rowOff>
    </xdr:from>
    <xdr:to>
      <xdr:col>4</xdr:col>
      <xdr:colOff>1644166</xdr:colOff>
      <xdr:row>0</xdr:row>
      <xdr:rowOff>249382</xdr:rowOff>
    </xdr:to>
    <xdr:sp macro="" textlink="">
      <xdr:nvSpPr>
        <xdr:cNvPr id="3" name="正方形/長方形 2">
          <a:extLst>
            <a:ext uri="{FF2B5EF4-FFF2-40B4-BE49-F238E27FC236}">
              <a16:creationId xmlns:a16="http://schemas.microsoft.com/office/drawing/2014/main" id="{008091B1-227F-4480-B0B9-5B87D0F912BD}"/>
            </a:ext>
          </a:extLst>
        </xdr:cNvPr>
        <xdr:cNvSpPr/>
      </xdr:nvSpPr>
      <xdr:spPr>
        <a:xfrm>
          <a:off x="3124200" y="0"/>
          <a:ext cx="888516" cy="24938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editAs="oneCell">
    <xdr:from>
      <xdr:col>7</xdr:col>
      <xdr:colOff>315879</xdr:colOff>
      <xdr:row>0</xdr:row>
      <xdr:rowOff>0</xdr:rowOff>
    </xdr:from>
    <xdr:to>
      <xdr:col>8</xdr:col>
      <xdr:colOff>157937</xdr:colOff>
      <xdr:row>0</xdr:row>
      <xdr:rowOff>249382</xdr:rowOff>
    </xdr:to>
    <xdr:sp macro="" textlink="">
      <xdr:nvSpPr>
        <xdr:cNvPr id="3" name="正方形/長方形 2">
          <a:extLst>
            <a:ext uri="{FF2B5EF4-FFF2-40B4-BE49-F238E27FC236}">
              <a16:creationId xmlns:a16="http://schemas.microsoft.com/office/drawing/2014/main" id="{44C006FC-60D5-4560-BA2D-376A7CD22A72}"/>
            </a:ext>
          </a:extLst>
        </xdr:cNvPr>
        <xdr:cNvSpPr/>
      </xdr:nvSpPr>
      <xdr:spPr>
        <a:xfrm>
          <a:off x="6367544" y="0"/>
          <a:ext cx="872836" cy="24938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8</xdr:col>
      <xdr:colOff>157934</xdr:colOff>
      <xdr:row>0</xdr:row>
      <xdr:rowOff>0</xdr:rowOff>
    </xdr:from>
    <xdr:to>
      <xdr:col>8</xdr:col>
      <xdr:colOff>1030770</xdr:colOff>
      <xdr:row>0</xdr:row>
      <xdr:rowOff>249382</xdr:rowOff>
    </xdr:to>
    <xdr:sp macro="" textlink="">
      <xdr:nvSpPr>
        <xdr:cNvPr id="4" name="正方形/長方形 3">
          <a:extLst>
            <a:ext uri="{FF2B5EF4-FFF2-40B4-BE49-F238E27FC236}">
              <a16:creationId xmlns:a16="http://schemas.microsoft.com/office/drawing/2014/main" id="{A522F04B-0564-4829-80C0-6DB9BF2096D5}"/>
            </a:ext>
          </a:extLst>
        </xdr:cNvPr>
        <xdr:cNvSpPr/>
      </xdr:nvSpPr>
      <xdr:spPr>
        <a:xfrm>
          <a:off x="7240378" y="0"/>
          <a:ext cx="872836" cy="249382"/>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editAs="oneCell">
    <xdr:from>
      <xdr:col>4</xdr:col>
      <xdr:colOff>731519</xdr:colOff>
      <xdr:row>0</xdr:row>
      <xdr:rowOff>0</xdr:rowOff>
    </xdr:from>
    <xdr:to>
      <xdr:col>5</xdr:col>
      <xdr:colOff>365758</xdr:colOff>
      <xdr:row>1</xdr:row>
      <xdr:rowOff>49877</xdr:rowOff>
    </xdr:to>
    <xdr:sp macro="" textlink="">
      <xdr:nvSpPr>
        <xdr:cNvPr id="2" name="正方形/長方形 1">
          <a:extLst>
            <a:ext uri="{FF2B5EF4-FFF2-40B4-BE49-F238E27FC236}">
              <a16:creationId xmlns:a16="http://schemas.microsoft.com/office/drawing/2014/main" id="{FDFD72C2-C882-46FB-9CA6-6576F6015AF6}"/>
            </a:ext>
          </a:extLst>
        </xdr:cNvPr>
        <xdr:cNvSpPr/>
      </xdr:nvSpPr>
      <xdr:spPr>
        <a:xfrm>
          <a:off x="5685904" y="0"/>
          <a:ext cx="872836" cy="249382"/>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5</xdr:col>
      <xdr:colOff>365758</xdr:colOff>
      <xdr:row>0</xdr:row>
      <xdr:rowOff>0</xdr:rowOff>
    </xdr:from>
    <xdr:to>
      <xdr:col>5</xdr:col>
      <xdr:colOff>1238594</xdr:colOff>
      <xdr:row>1</xdr:row>
      <xdr:rowOff>49877</xdr:rowOff>
    </xdr:to>
    <xdr:sp macro="" textlink="">
      <xdr:nvSpPr>
        <xdr:cNvPr id="3" name="正方形/長方形 2">
          <a:extLst>
            <a:ext uri="{FF2B5EF4-FFF2-40B4-BE49-F238E27FC236}">
              <a16:creationId xmlns:a16="http://schemas.microsoft.com/office/drawing/2014/main" id="{BA568822-DA88-43FC-B9A5-157AE721A30B}"/>
            </a:ext>
          </a:extLst>
        </xdr:cNvPr>
        <xdr:cNvSpPr/>
      </xdr:nvSpPr>
      <xdr:spPr>
        <a:xfrm>
          <a:off x="6558740" y="0"/>
          <a:ext cx="872836" cy="249382"/>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editAs="oneCell">
    <xdr:from>
      <xdr:col>2</xdr:col>
      <xdr:colOff>537163</xdr:colOff>
      <xdr:row>0</xdr:row>
      <xdr:rowOff>0</xdr:rowOff>
    </xdr:from>
    <xdr:to>
      <xdr:col>4</xdr:col>
      <xdr:colOff>321427</xdr:colOff>
      <xdr:row>1</xdr:row>
      <xdr:rowOff>49877</xdr:rowOff>
    </xdr:to>
    <xdr:sp macro="" textlink="">
      <xdr:nvSpPr>
        <xdr:cNvPr id="6" name="正方形/長方形 5">
          <a:extLst>
            <a:ext uri="{FF2B5EF4-FFF2-40B4-BE49-F238E27FC236}">
              <a16:creationId xmlns:a16="http://schemas.microsoft.com/office/drawing/2014/main" id="{9D75F820-5ED8-44F5-8119-EE6D4BE3654F}"/>
            </a:ext>
          </a:extLst>
        </xdr:cNvPr>
        <xdr:cNvSpPr/>
      </xdr:nvSpPr>
      <xdr:spPr>
        <a:xfrm>
          <a:off x="3236820" y="0"/>
          <a:ext cx="872836" cy="256706"/>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fPrintsWithSheet="0"/>
  </xdr:twoCellAnchor>
  <xdr:twoCellAnchor editAs="oneCell">
    <xdr:from>
      <xdr:col>4</xdr:col>
      <xdr:colOff>321427</xdr:colOff>
      <xdr:row>0</xdr:row>
      <xdr:rowOff>0</xdr:rowOff>
    </xdr:from>
    <xdr:to>
      <xdr:col>5</xdr:col>
      <xdr:colOff>121922</xdr:colOff>
      <xdr:row>1</xdr:row>
      <xdr:rowOff>49877</xdr:rowOff>
    </xdr:to>
    <xdr:sp macro="" textlink="">
      <xdr:nvSpPr>
        <xdr:cNvPr id="7" name="正方形/長方形 6">
          <a:extLst>
            <a:ext uri="{FF2B5EF4-FFF2-40B4-BE49-F238E27FC236}">
              <a16:creationId xmlns:a16="http://schemas.microsoft.com/office/drawing/2014/main" id="{02B476DB-CD94-4761-B7AE-2CDC4D03D510}"/>
            </a:ext>
          </a:extLst>
        </xdr:cNvPr>
        <xdr:cNvSpPr/>
      </xdr:nvSpPr>
      <xdr:spPr>
        <a:xfrm>
          <a:off x="4109656" y="0"/>
          <a:ext cx="889066" cy="256706"/>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fPrintsWithSheet="0"/>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210828-2781-4904-A1EC-00ED3E862FE1}" name="テーブル1" displayName="テーブル1" ref="A1:A4" totalsRowShown="0" headerRowDxfId="5" dataDxfId="4">
  <autoFilter ref="A1:A4" xr:uid="{A0210828-2781-4904-A1EC-00ED3E862FE1}"/>
  <tableColumns count="1">
    <tableColumn id="1" xr3:uid="{5C6138A4-3071-426B-81FB-1B48D42ED877}" name="FDO目的区分" dataDxfId="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A0F05E7-0919-4E4A-9A69-FA16BF4B630E}" name="テーブル2" displayName="テーブル2" ref="C1:C4" totalsRowShown="0" headerRowDxfId="2" dataDxfId="1">
  <autoFilter ref="C1:C4" xr:uid="{8A0F05E7-0919-4E4A-9A69-FA16BF4B630E}"/>
  <tableColumns count="1">
    <tableColumn id="1" xr3:uid="{4EE13A19-751A-4F06-BE84-72DEE57948EA}" name="ADO目的区分" dataDxfId="0"/>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6DF87-8FFE-47AA-B40E-CF654D2A9A57}">
  <sheetPr>
    <pageSetUpPr fitToPage="1"/>
  </sheetPr>
  <dimension ref="B1:L19"/>
  <sheetViews>
    <sheetView showGridLines="0" tabSelected="1" zoomScale="125" zoomScaleNormal="70" workbookViewId="0">
      <selection activeCell="F23" sqref="F23"/>
    </sheetView>
  </sheetViews>
  <sheetFormatPr baseColWidth="10" defaultColWidth="9" defaultRowHeight="17"/>
  <cols>
    <col min="1" max="1" width="1.6640625" style="4" customWidth="1"/>
    <col min="2" max="2" width="3" style="4" customWidth="1"/>
    <col min="3" max="3" width="15" style="4" customWidth="1"/>
    <col min="4" max="4" width="11.1640625" style="4" customWidth="1"/>
    <col min="5" max="6" width="23.1640625" style="4" customWidth="1"/>
    <col min="7" max="8" width="12" style="4" customWidth="1"/>
    <col min="9" max="9" width="1.6640625" style="4" customWidth="1"/>
    <col min="10" max="11" width="9.1640625" style="4" bestFit="1" customWidth="1"/>
    <col min="12" max="16384" width="9" style="4"/>
  </cols>
  <sheetData>
    <row r="1" spans="2:12" ht="30.75" customHeight="1">
      <c r="B1" s="42" t="s">
        <v>0</v>
      </c>
      <c r="C1" s="3"/>
      <c r="F1" s="139" t="s">
        <v>1</v>
      </c>
      <c r="G1" s="139"/>
      <c r="H1" s="92">
        <v>1</v>
      </c>
    </row>
    <row r="2" spans="2:12" ht="18.5" customHeight="1">
      <c r="B2" s="141" t="s">
        <v>2</v>
      </c>
      <c r="C2" s="141"/>
      <c r="D2" s="141"/>
      <c r="E2" s="116" t="s">
        <v>3</v>
      </c>
      <c r="F2" s="44"/>
      <c r="G2" s="45"/>
      <c r="H2" s="46"/>
    </row>
    <row r="3" spans="2:12" ht="18.5" customHeight="1">
      <c r="B3" s="141" t="s">
        <v>4</v>
      </c>
      <c r="C3" s="141"/>
      <c r="D3" s="141"/>
      <c r="E3" s="117"/>
      <c r="F3" s="118"/>
      <c r="G3" s="47"/>
      <c r="H3" s="48"/>
      <c r="I3" s="6"/>
      <c r="J3" s="7"/>
      <c r="K3" s="6"/>
      <c r="L3" s="6"/>
    </row>
    <row r="4" spans="2:12" ht="18.5" customHeight="1">
      <c r="B4" s="141" t="s">
        <v>5</v>
      </c>
      <c r="C4" s="141"/>
      <c r="D4" s="59" t="s">
        <v>6</v>
      </c>
      <c r="E4" s="142" t="s">
        <v>108</v>
      </c>
      <c r="F4" s="143"/>
      <c r="G4" s="144"/>
      <c r="H4" s="108"/>
      <c r="I4" s="6"/>
      <c r="J4" s="7"/>
      <c r="K4" s="6"/>
      <c r="L4" s="6"/>
    </row>
    <row r="5" spans="2:12" ht="18.5" customHeight="1">
      <c r="B5" s="141"/>
      <c r="C5" s="141"/>
      <c r="D5" s="59" t="s">
        <v>7</v>
      </c>
      <c r="E5" s="142" t="s">
        <v>109</v>
      </c>
      <c r="F5" s="143"/>
      <c r="G5" s="144"/>
      <c r="H5" s="108"/>
      <c r="I5" s="6"/>
      <c r="J5" s="7"/>
      <c r="K5" s="6"/>
      <c r="L5" s="6"/>
    </row>
    <row r="6" spans="2:12" ht="18.5" customHeight="1">
      <c r="B6" s="141" t="s">
        <v>8</v>
      </c>
      <c r="C6" s="141"/>
      <c r="D6" s="59" t="s">
        <v>6</v>
      </c>
      <c r="E6" s="142"/>
      <c r="F6" s="143"/>
      <c r="G6" s="144"/>
      <c r="H6" s="108"/>
      <c r="I6" s="6"/>
      <c r="J6" s="7"/>
      <c r="K6" s="6"/>
      <c r="L6" s="6"/>
    </row>
    <row r="7" spans="2:12" ht="18.5" customHeight="1">
      <c r="B7" s="141"/>
      <c r="C7" s="141"/>
      <c r="D7" s="59" t="s">
        <v>7</v>
      </c>
      <c r="E7" s="142"/>
      <c r="F7" s="143"/>
      <c r="G7" s="144"/>
      <c r="H7" s="108"/>
      <c r="I7" s="6"/>
      <c r="J7" s="7"/>
      <c r="K7" s="6"/>
      <c r="L7" s="6"/>
    </row>
    <row r="8" spans="2:12">
      <c r="B8" s="8"/>
      <c r="C8" s="8"/>
      <c r="D8" s="9"/>
      <c r="E8" s="9"/>
      <c r="F8" s="10"/>
      <c r="G8" s="10"/>
      <c r="H8" s="11"/>
      <c r="I8" s="6"/>
      <c r="J8" s="7"/>
      <c r="K8" s="6"/>
      <c r="L8" s="6"/>
    </row>
    <row r="9" spans="2:12">
      <c r="B9" s="8"/>
      <c r="C9" s="8"/>
      <c r="D9" s="9"/>
      <c r="E9" s="9"/>
      <c r="F9" s="10"/>
      <c r="G9" s="10"/>
      <c r="H9" s="11"/>
      <c r="I9" s="6"/>
      <c r="J9" s="7"/>
      <c r="K9" s="6"/>
      <c r="L9" s="6"/>
    </row>
    <row r="10" spans="2:12" ht="18.5" customHeight="1">
      <c r="B10" s="129"/>
      <c r="C10" s="130"/>
      <c r="D10" s="131"/>
      <c r="E10" s="125" t="s">
        <v>9</v>
      </c>
      <c r="F10" s="127"/>
      <c r="G10" s="127"/>
      <c r="H10" s="128"/>
      <c r="I10" s="7"/>
      <c r="J10" s="6"/>
      <c r="K10" s="6"/>
      <c r="L10" s="6"/>
    </row>
    <row r="11" spans="2:12" ht="18.5" customHeight="1">
      <c r="B11" s="132"/>
      <c r="C11" s="133"/>
      <c r="D11" s="134"/>
      <c r="E11" s="126"/>
      <c r="F11" s="41" t="s">
        <v>10</v>
      </c>
      <c r="G11" s="135" t="s">
        <v>11</v>
      </c>
      <c r="H11" s="136"/>
      <c r="I11" s="7"/>
      <c r="J11" s="6"/>
      <c r="K11" s="6"/>
      <c r="L11" s="6"/>
    </row>
    <row r="12" spans="2:12" ht="21.5" customHeight="1">
      <c r="B12" s="145" t="s">
        <v>12</v>
      </c>
      <c r="C12" s="146"/>
      <c r="D12" s="147"/>
      <c r="E12" s="14">
        <f>SUM(F12:H12)</f>
        <v>0</v>
      </c>
      <c r="F12" s="14">
        <f>SUM(F13:F14)</f>
        <v>0</v>
      </c>
      <c r="G12" s="137">
        <f>SUM(G13:H14)</f>
        <v>0</v>
      </c>
      <c r="H12" s="138"/>
      <c r="I12" s="7"/>
      <c r="J12" s="6"/>
      <c r="K12" s="6"/>
      <c r="L12" s="6"/>
    </row>
    <row r="13" spans="2:12" ht="18.5" customHeight="1">
      <c r="B13" s="40"/>
      <c r="C13" s="121" t="str">
        <f>IF($E$2="資金分配団体","実行団体への助成","直接事業費")</f>
        <v>直接事業費</v>
      </c>
      <c r="D13" s="122"/>
      <c r="E13" s="14">
        <f t="shared" ref="E13:E18" si="0">SUM(F13:H13)</f>
        <v>0</v>
      </c>
      <c r="F13" s="14">
        <f>IF($E$2="資金分配団体",調達の概要!$I$6,調達の概要!$I$7)</f>
        <v>0</v>
      </c>
      <c r="G13" s="137">
        <f>調達の概要!$I$10</f>
        <v>0</v>
      </c>
      <c r="H13" s="138"/>
      <c r="I13" s="7"/>
      <c r="J13" s="6"/>
      <c r="K13" s="6"/>
      <c r="L13" s="6"/>
    </row>
    <row r="14" spans="2:12" ht="18.5" customHeight="1">
      <c r="B14" s="40"/>
      <c r="C14" s="121" t="s">
        <v>13</v>
      </c>
      <c r="D14" s="122"/>
      <c r="E14" s="14">
        <f t="shared" si="0"/>
        <v>0</v>
      </c>
      <c r="F14" s="14">
        <f>調達の概要!$I$8</f>
        <v>0</v>
      </c>
      <c r="G14" s="137">
        <f>調達の概要!$I$11</f>
        <v>0</v>
      </c>
      <c r="H14" s="138"/>
      <c r="I14" s="7"/>
      <c r="J14" s="6"/>
      <c r="K14" s="6"/>
      <c r="L14" s="6"/>
    </row>
    <row r="15" spans="2:12" ht="18.5" customHeight="1">
      <c r="B15" s="102" t="str">
        <f>IF($E$2="資金分配団体","プログラムオフィサー関連経費","－")</f>
        <v>－</v>
      </c>
      <c r="C15" s="103"/>
      <c r="D15" s="104"/>
      <c r="E15" s="14">
        <f t="shared" si="0"/>
        <v>0</v>
      </c>
      <c r="F15" s="15">
        <f>調達の概要!$I$21</f>
        <v>0</v>
      </c>
      <c r="G15" s="119" t="s">
        <v>14</v>
      </c>
      <c r="H15" s="120"/>
    </row>
    <row r="16" spans="2:12" ht="18.5" customHeight="1">
      <c r="B16" s="105" t="s">
        <v>15</v>
      </c>
      <c r="C16" s="106"/>
      <c r="D16" s="107"/>
      <c r="E16" s="14">
        <f t="shared" si="0"/>
        <v>0</v>
      </c>
      <c r="F16" s="15">
        <f>SUM(F17:F18)</f>
        <v>0</v>
      </c>
      <c r="G16" s="119" t="s">
        <v>14</v>
      </c>
      <c r="H16" s="120"/>
    </row>
    <row r="17" spans="2:8" ht="18.5" customHeight="1">
      <c r="B17" s="101"/>
      <c r="C17" s="121" t="str">
        <f>IF($E$2="資金分配団体","資金分配団体","実行団体用")</f>
        <v>実行団体用</v>
      </c>
      <c r="D17" s="122"/>
      <c r="E17" s="14">
        <f t="shared" si="0"/>
        <v>0</v>
      </c>
      <c r="F17" s="15">
        <f>調達の概要!$I$28</f>
        <v>0</v>
      </c>
      <c r="G17" s="119" t="s">
        <v>14</v>
      </c>
      <c r="H17" s="120"/>
    </row>
    <row r="18" spans="2:8" ht="18.5" customHeight="1">
      <c r="B18" s="39"/>
      <c r="C18" s="123" t="str">
        <f>IF($E$2="資金分配団体","実行団体用","－")</f>
        <v>－</v>
      </c>
      <c r="D18" s="124"/>
      <c r="E18" s="14">
        <f t="shared" si="0"/>
        <v>0</v>
      </c>
      <c r="F18" s="15" t="str">
        <f>調達の概要!$I$29</f>
        <v/>
      </c>
      <c r="G18" s="119" t="s">
        <v>14</v>
      </c>
      <c r="H18" s="120"/>
    </row>
    <row r="19" spans="2:8">
      <c r="B19" s="123" t="s">
        <v>9</v>
      </c>
      <c r="C19" s="140"/>
      <c r="D19" s="124"/>
      <c r="E19" s="14">
        <f>E12+E15+E16</f>
        <v>0</v>
      </c>
      <c r="F19" s="14">
        <f>F12+F15+F16</f>
        <v>0</v>
      </c>
      <c r="G19" s="119">
        <f>G12</f>
        <v>0</v>
      </c>
      <c r="H19" s="120"/>
    </row>
  </sheetData>
  <sheetProtection sheet="1" objects="1" scenarios="1"/>
  <mergeCells count="27">
    <mergeCell ref="F1:G1"/>
    <mergeCell ref="B19:D19"/>
    <mergeCell ref="G19:H19"/>
    <mergeCell ref="B2:D2"/>
    <mergeCell ref="B3:D3"/>
    <mergeCell ref="B4:C5"/>
    <mergeCell ref="B6:C7"/>
    <mergeCell ref="E4:G4"/>
    <mergeCell ref="E5:G5"/>
    <mergeCell ref="E6:G6"/>
    <mergeCell ref="E7:G7"/>
    <mergeCell ref="G13:H13"/>
    <mergeCell ref="B12:D12"/>
    <mergeCell ref="C13:D13"/>
    <mergeCell ref="C14:D14"/>
    <mergeCell ref="G14:H14"/>
    <mergeCell ref="G15:H15"/>
    <mergeCell ref="E10:E11"/>
    <mergeCell ref="F10:H10"/>
    <mergeCell ref="B10:D11"/>
    <mergeCell ref="G11:H11"/>
    <mergeCell ref="G12:H12"/>
    <mergeCell ref="G17:H17"/>
    <mergeCell ref="G18:H18"/>
    <mergeCell ref="C17:D17"/>
    <mergeCell ref="C18:D18"/>
    <mergeCell ref="G16:H16"/>
  </mergeCells>
  <phoneticPr fontId="2"/>
  <conditionalFormatting sqref="B6:H7">
    <cfRule type="expression" dxfId="20" priority="8">
      <formula>($E$2="資金分配団体")</formula>
    </cfRule>
  </conditionalFormatting>
  <conditionalFormatting sqref="E15:H15 E18:H18">
    <cfRule type="expression" dxfId="19" priority="1">
      <formula>($E$2&lt;&gt;"資金分配団体")</formula>
    </cfRule>
  </conditionalFormatting>
  <dataValidations count="4">
    <dataValidation type="list" allowBlank="1" showErrorMessage="1" sqref="E2" xr:uid="{8E73FB18-50D6-4930-BF2F-EF87FB67D889}">
      <formula1>"資金分配団体,実行団体"</formula1>
    </dataValidation>
    <dataValidation allowBlank="1" showErrorMessage="1" sqref="B6:C6 B2:C4 C20:H1048576 H1:H9 F8:G17 B8:B10 I1:XFD1048576 C8:C9 E3:E10 D4:D9 B1:F1 B12:B1048576 G18 E12:E19 C17:C18 F19:G19" xr:uid="{F3B6B951-8F15-4F18-B279-5272EEA41A98}"/>
    <dataValidation type="whole" imeMode="disabled" operator="greaterThanOrEqual" allowBlank="1" showErrorMessage="1" sqref="F18" xr:uid="{9251CB37-70F6-41E3-BEB3-C7F790C8118C}">
      <formula1>0</formula1>
    </dataValidation>
    <dataValidation type="list" allowBlank="1" showInputMessage="1" showErrorMessage="1" sqref="H1" xr:uid="{EF5EC09E-2FFC-4E93-A2F3-C60784461467}">
      <formula1>"1,2,3,4,5,6,7,8,9,10"</formula1>
    </dataValidation>
  </dataValidations>
  <printOptions horizontalCentered="1"/>
  <pageMargins left="0.59055118110236227" right="0.59055118110236227" top="0.74803149606299213" bottom="0.74803149606299213" header="0.31496062992125984" footer="0.31496062992125984"/>
  <pageSetup paperSize="9" scale="83" fitToHeight="0" orientation="portrait" horizontalDpi="300" verticalDpi="300" r:id="rId1"/>
  <headerFooter>
    <oddHeader xml:space="preserve">&amp;R&amp;9 </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A626E6-7E37-4A8E-B8F5-6D6695BDE9DF}">
  <sheetPr>
    <pageSetUpPr fitToPage="1"/>
  </sheetPr>
  <dimension ref="A1:M60"/>
  <sheetViews>
    <sheetView showGridLines="0" zoomScale="70" zoomScaleNormal="70" workbookViewId="0">
      <selection activeCell="G24" sqref="G24"/>
    </sheetView>
  </sheetViews>
  <sheetFormatPr baseColWidth="10" defaultColWidth="9" defaultRowHeight="17"/>
  <cols>
    <col min="1" max="1" width="1.6640625" style="4" customWidth="1"/>
    <col min="2" max="2" width="3" style="4" customWidth="1"/>
    <col min="3" max="3" width="16.1640625" style="4" customWidth="1"/>
    <col min="4" max="4" width="21.6640625" style="4" customWidth="1"/>
    <col min="5" max="9" width="13.6640625" style="4" customWidth="1"/>
    <col min="10" max="10" width="1.6640625" style="4" customWidth="1"/>
    <col min="11" max="12" width="17.1640625" style="4" customWidth="1"/>
    <col min="13" max="16384" width="9" style="4"/>
  </cols>
  <sheetData>
    <row r="1" spans="1:13" ht="24.5" customHeight="1">
      <c r="B1" s="42" t="s">
        <v>16</v>
      </c>
      <c r="C1" s="3"/>
      <c r="I1" s="5"/>
    </row>
    <row r="2" spans="1:13">
      <c r="B2" s="8"/>
      <c r="C2" s="8"/>
      <c r="D2" s="9"/>
      <c r="E2" s="9"/>
      <c r="F2" s="9"/>
      <c r="G2" s="10"/>
      <c r="H2" s="10"/>
      <c r="I2" s="11"/>
      <c r="J2" s="6"/>
      <c r="K2" s="7"/>
      <c r="L2" s="6"/>
      <c r="M2" s="6"/>
    </row>
    <row r="3" spans="1:13">
      <c r="B3" s="12" t="s">
        <v>17</v>
      </c>
      <c r="C3" s="12"/>
      <c r="D3" s="9"/>
      <c r="E3" s="9"/>
      <c r="F3" s="9"/>
      <c r="G3" s="10"/>
      <c r="H3" s="10"/>
      <c r="I3" s="11" t="s">
        <v>18</v>
      </c>
      <c r="J3" s="6"/>
      <c r="K3" s="7"/>
      <c r="L3" s="6"/>
      <c r="M3" s="6"/>
    </row>
    <row r="4" spans="1:13" ht="18.5" customHeight="1">
      <c r="B4" s="148"/>
      <c r="C4" s="148"/>
      <c r="D4" s="148"/>
      <c r="E4" s="41">
        <v>2022</v>
      </c>
      <c r="F4" s="41">
        <v>2023</v>
      </c>
      <c r="G4" s="41">
        <v>2024</v>
      </c>
      <c r="H4" s="41">
        <v>2025</v>
      </c>
      <c r="I4" s="13" t="s">
        <v>19</v>
      </c>
      <c r="J4" s="7"/>
      <c r="K4" s="6"/>
      <c r="L4" s="6"/>
      <c r="M4" s="6"/>
    </row>
    <row r="5" spans="1:13" ht="18.5" customHeight="1">
      <c r="B5" s="145" t="s">
        <v>20</v>
      </c>
      <c r="C5" s="146"/>
      <c r="D5" s="147"/>
      <c r="E5" s="14">
        <f>SUM(E6:E8)</f>
        <v>0</v>
      </c>
      <c r="F5" s="14">
        <f>SUM(F6:F8)</f>
        <v>0</v>
      </c>
      <c r="G5" s="14">
        <f>SUM(G6:G8)</f>
        <v>0</v>
      </c>
      <c r="H5" s="14">
        <f>SUM(H6:H8)</f>
        <v>0</v>
      </c>
      <c r="I5" s="14">
        <f>SUM(E5:H5)</f>
        <v>0</v>
      </c>
      <c r="J5" s="7"/>
      <c r="M5" s="6"/>
    </row>
    <row r="6" spans="1:13" ht="18.5" customHeight="1">
      <c r="B6" s="40"/>
      <c r="C6" s="121" t="str">
        <f>IF(資金計画書!$E$2="資金分配団体","実行団体への助成","－")</f>
        <v>－</v>
      </c>
      <c r="D6" s="122"/>
      <c r="E6" s="67"/>
      <c r="F6" s="67"/>
      <c r="G6" s="67"/>
      <c r="H6" s="67"/>
      <c r="I6" s="14" t="str">
        <f>IF(資金計画書!$E$2="実行団体","",SUM(E6:H6))</f>
        <v/>
      </c>
      <c r="J6" s="7"/>
      <c r="K6" s="160" t="s">
        <v>21</v>
      </c>
      <c r="L6" s="160" t="s">
        <v>22</v>
      </c>
      <c r="M6" s="6"/>
    </row>
    <row r="7" spans="1:13" ht="18.5" customHeight="1">
      <c r="B7" s="40"/>
      <c r="C7" s="121" t="str">
        <f>IF(資金計画書!$E$2="資金分配団体","－","直接事業費")</f>
        <v>直接事業費</v>
      </c>
      <c r="D7" s="122"/>
      <c r="E7" s="14">
        <f>IF(資金計画書!$E$2="実行団体",E13-E10,"")</f>
        <v>0</v>
      </c>
      <c r="F7" s="14">
        <f>IF(資金計画書!$E$2="実行団体",F13-F10,"")</f>
        <v>0</v>
      </c>
      <c r="G7" s="14">
        <f>IF(資金計画書!$E$2="実行団体",G13-G10,"")</f>
        <v>0</v>
      </c>
      <c r="H7" s="14">
        <f>IF(資金計画書!$E$2="実行団体",H13-H10,"")</f>
        <v>0</v>
      </c>
      <c r="I7" s="14">
        <f>IF(資金計画書!$E$2="資金分配団体","",SUM(E7:H7))</f>
        <v>0</v>
      </c>
      <c r="J7" s="7"/>
      <c r="K7" s="161"/>
      <c r="L7" s="161"/>
      <c r="M7" s="6"/>
    </row>
    <row r="8" spans="1:13" ht="18.5" customHeight="1">
      <c r="B8" s="40"/>
      <c r="C8" s="121" t="s">
        <v>13</v>
      </c>
      <c r="D8" s="122"/>
      <c r="E8" s="14">
        <f>E14-E11</f>
        <v>0</v>
      </c>
      <c r="F8" s="14">
        <f t="shared" ref="F8:H8" si="0">F14-F11</f>
        <v>0</v>
      </c>
      <c r="G8" s="14">
        <f t="shared" si="0"/>
        <v>0</v>
      </c>
      <c r="H8" s="14">
        <f t="shared" si="0"/>
        <v>0</v>
      </c>
      <c r="I8" s="14">
        <f t="shared" ref="I8:I14" si="1">SUM(E8:H8)</f>
        <v>0</v>
      </c>
      <c r="J8" s="7"/>
      <c r="K8" s="90" t="str">
        <f>IFERROR(I8/$I$5,"")</f>
        <v/>
      </c>
      <c r="L8" s="91" t="str">
        <f>IF(AND($K8&gt;15%,$K8&lt;&gt;""),"ERROR(15%を超過)","")</f>
        <v/>
      </c>
      <c r="M8" s="6"/>
    </row>
    <row r="9" spans="1:13" ht="18.5" customHeight="1">
      <c r="B9" s="145" t="s">
        <v>23</v>
      </c>
      <c r="C9" s="146"/>
      <c r="D9" s="147"/>
      <c r="E9" s="14">
        <f>SUM(E10:E11)</f>
        <v>0</v>
      </c>
      <c r="F9" s="14">
        <f>SUM(F10:F11)</f>
        <v>0</v>
      </c>
      <c r="G9" s="14">
        <f>SUM(G10:G11)</f>
        <v>0</v>
      </c>
      <c r="H9" s="14">
        <f>SUM(H10:H11)</f>
        <v>0</v>
      </c>
      <c r="I9" s="14">
        <f t="shared" si="1"/>
        <v>0</v>
      </c>
      <c r="J9" s="7"/>
      <c r="K9" s="6"/>
      <c r="L9" s="6"/>
      <c r="M9" s="6"/>
    </row>
    <row r="10" spans="1:13" ht="18.5" customHeight="1">
      <c r="B10" s="40"/>
      <c r="C10" s="121" t="str">
        <f>IF(資金計画書!$E$2="資金分配団体","実行団体への助成","直接事業費")</f>
        <v>直接事業費</v>
      </c>
      <c r="D10" s="122"/>
      <c r="E10" s="67"/>
      <c r="F10" s="67"/>
      <c r="G10" s="67"/>
      <c r="H10" s="67"/>
      <c r="I10" s="14">
        <f t="shared" si="1"/>
        <v>0</v>
      </c>
      <c r="J10" s="7"/>
      <c r="K10" s="6"/>
      <c r="L10" s="6"/>
      <c r="M10" s="6"/>
    </row>
    <row r="11" spans="1:13" ht="18.5" customHeight="1">
      <c r="B11" s="40"/>
      <c r="C11" s="121" t="s">
        <v>13</v>
      </c>
      <c r="D11" s="122"/>
      <c r="E11" s="67"/>
      <c r="F11" s="67"/>
      <c r="G11" s="67"/>
      <c r="H11" s="67"/>
      <c r="I11" s="14">
        <f t="shared" si="1"/>
        <v>0</v>
      </c>
      <c r="J11" s="7"/>
      <c r="K11" s="6"/>
      <c r="L11" s="6"/>
      <c r="M11" s="6"/>
    </row>
    <row r="12" spans="1:13" ht="18.5" customHeight="1">
      <c r="B12" s="145" t="s">
        <v>24</v>
      </c>
      <c r="C12" s="146"/>
      <c r="D12" s="147"/>
      <c r="E12" s="14">
        <f>SUM(E13:E14)</f>
        <v>0</v>
      </c>
      <c r="F12" s="14">
        <f>SUM(F13:F14)</f>
        <v>0</v>
      </c>
      <c r="G12" s="14">
        <f>SUM(G13:G14)</f>
        <v>0</v>
      </c>
      <c r="H12" s="14">
        <f>SUM(H13:H14)</f>
        <v>0</v>
      </c>
      <c r="I12" s="14">
        <f t="shared" si="1"/>
        <v>0</v>
      </c>
      <c r="J12" s="7"/>
      <c r="K12" s="6"/>
      <c r="L12" s="6"/>
      <c r="M12" s="6"/>
    </row>
    <row r="13" spans="1:13" ht="18.5" customHeight="1">
      <c r="B13" s="40"/>
      <c r="C13" s="121" t="str">
        <f>IF(資金計画書!$E$2="資金分配団体","実行団体への助成","直接事業費")</f>
        <v>直接事業費</v>
      </c>
      <c r="D13" s="122"/>
      <c r="E13" s="14">
        <f>IF(資金計画書!$E$2="資金分配団体", E6+E10, SUMIF('積算の内訳（明細入力）'!$A:$A,"直接事業費",'積算の内訳（明細入力）'!K:K))</f>
        <v>0</v>
      </c>
      <c r="F13" s="14">
        <f>IF(資金計画書!$E$2="資金分配団体", F6+F10, SUMIF('積算の内訳（明細入力）'!$A:$A,"直接事業費",'積算の内訳（明細入力）'!L:L))</f>
        <v>0</v>
      </c>
      <c r="G13" s="14">
        <f>IF(資金計画書!$E$2="資金分配団体", G6+G10, SUMIF('積算の内訳（明細入力）'!$A:$A,"直接事業費",'積算の内訳（明細入力）'!M:M))</f>
        <v>0</v>
      </c>
      <c r="H13" s="14">
        <f>IF(資金計画書!$E$2="資金分配団体", H6+H10, SUMIF('積算の内訳（明細入力）'!$A:$A,"直接事業費",'積算の内訳（明細入力）'!N:N))</f>
        <v>0</v>
      </c>
      <c r="I13" s="14">
        <f t="shared" si="1"/>
        <v>0</v>
      </c>
      <c r="J13" s="7"/>
      <c r="K13" s="6"/>
      <c r="L13" s="6"/>
      <c r="M13" s="6"/>
    </row>
    <row r="14" spans="1:13" ht="18.5" customHeight="1">
      <c r="B14" s="40"/>
      <c r="C14" s="145" t="s">
        <v>13</v>
      </c>
      <c r="D14" s="147"/>
      <c r="E14" s="14">
        <f>SUMIF('積算の内訳（明細入力）'!$A:$A,"管理的経費",'積算の内訳（明細入力）'!K:K)</f>
        <v>0</v>
      </c>
      <c r="F14" s="14">
        <f>SUMIF('積算の内訳（明細入力）'!$A:$A,"管理的経費",'積算の内訳（明細入力）'!L:L)</f>
        <v>0</v>
      </c>
      <c r="G14" s="14">
        <f>SUMIF('積算の内訳（明細入力）'!$A:$A,"管理的経費",'積算の内訳（明細入力）'!M:M)</f>
        <v>0</v>
      </c>
      <c r="H14" s="14">
        <f>SUMIF('積算の内訳（明細入力）'!$A:$A,"管理的経費",'積算の内訳（明細入力）'!N:N)</f>
        <v>0</v>
      </c>
      <c r="I14" s="14">
        <f t="shared" si="1"/>
        <v>0</v>
      </c>
      <c r="J14" s="7"/>
      <c r="K14" s="6"/>
      <c r="L14" s="6"/>
      <c r="M14" s="6"/>
    </row>
    <row r="15" spans="1:13" ht="18.5" customHeight="1">
      <c r="B15" s="121" t="s">
        <v>25</v>
      </c>
      <c r="C15" s="162"/>
      <c r="D15" s="122"/>
      <c r="E15" s="60" t="str">
        <f>IFERROR(ROUND(E5/(E5+E9),3),"")</f>
        <v/>
      </c>
      <c r="F15" s="60" t="str">
        <f t="shared" ref="F15:I15" si="2">IFERROR(ROUND(F5/(F5+F9),3),"")</f>
        <v/>
      </c>
      <c r="G15" s="60" t="str">
        <f t="shared" si="2"/>
        <v/>
      </c>
      <c r="H15" s="60" t="str">
        <f t="shared" si="2"/>
        <v/>
      </c>
      <c r="I15" s="60" t="str">
        <f t="shared" si="2"/>
        <v/>
      </c>
      <c r="J15" s="7"/>
      <c r="K15" s="6"/>
      <c r="L15" s="6"/>
      <c r="M15" s="6"/>
    </row>
    <row r="16" spans="1:13" ht="59" customHeight="1">
      <c r="A16" s="36" t="s">
        <v>26</v>
      </c>
      <c r="B16" s="163" t="s">
        <v>27</v>
      </c>
      <c r="C16" s="164"/>
      <c r="D16" s="164"/>
      <c r="E16" s="164"/>
      <c r="F16" s="164"/>
      <c r="G16" s="164"/>
      <c r="H16" s="164"/>
      <c r="I16" s="68" t="s">
        <v>28</v>
      </c>
    </row>
    <row r="17" spans="2:13">
      <c r="B17" s="50" t="s">
        <v>29</v>
      </c>
    </row>
    <row r="18" spans="2:13" hidden="1"/>
    <row r="19" spans="2:13" hidden="1">
      <c r="B19" s="3" t="s">
        <v>30</v>
      </c>
      <c r="I19" s="11" t="s">
        <v>18</v>
      </c>
    </row>
    <row r="20" spans="2:13" ht="18.5" hidden="1" customHeight="1">
      <c r="B20" s="148"/>
      <c r="C20" s="148"/>
      <c r="D20" s="148"/>
      <c r="E20" s="41">
        <f>E$4</f>
        <v>2022</v>
      </c>
      <c r="F20" s="41">
        <f>F$4</f>
        <v>2023</v>
      </c>
      <c r="G20" s="41">
        <f>G$4</f>
        <v>2024</v>
      </c>
      <c r="H20" s="41">
        <f>H$4</f>
        <v>2025</v>
      </c>
      <c r="I20" s="13" t="s">
        <v>19</v>
      </c>
    </row>
    <row r="21" spans="2:13" ht="18.5" hidden="1" customHeight="1">
      <c r="B21" s="149" t="s">
        <v>31</v>
      </c>
      <c r="C21" s="150"/>
      <c r="D21" s="151"/>
      <c r="E21" s="15">
        <f>SUM(E22:E23)</f>
        <v>0</v>
      </c>
      <c r="F21" s="15">
        <f>SUM(F22:F23)</f>
        <v>0</v>
      </c>
      <c r="G21" s="15">
        <f>SUM(G22:G23)</f>
        <v>0</v>
      </c>
      <c r="H21" s="15">
        <f>SUM(H22:H23)</f>
        <v>0</v>
      </c>
      <c r="I21" s="15">
        <f>SUM(E21:H21)</f>
        <v>0</v>
      </c>
    </row>
    <row r="22" spans="2:13" ht="18.5" hidden="1" customHeight="1">
      <c r="B22" s="40"/>
      <c r="C22" s="121" t="s">
        <v>32</v>
      </c>
      <c r="D22" s="122"/>
      <c r="E22" s="14" t="str">
        <f>IF(資金計画書!$E$2="資金分配団体",SUMIFS('積算の内訳（明細入力）'!K:K,'積算の内訳（明細入力）'!$A:$A,"PO関連経費",'積算の内訳（明細入力）'!$D:$D,"&lt;&gt;"),"")</f>
        <v/>
      </c>
      <c r="F22" s="14" t="str">
        <f>IF(資金計画書!$E$2="資金分配団体",SUMIFS('積算の内訳（明細入力）'!L:L,'積算の内訳（明細入力）'!$A:$A,"PO関連経費",'積算の内訳（明細入力）'!$D:$D,"&lt;&gt;"),"")</f>
        <v/>
      </c>
      <c r="G22" s="14" t="str">
        <f>IF(資金計画書!$E$2="資金分配団体",SUMIFS('積算の内訳（明細入力）'!M:M,'積算の内訳（明細入力）'!$A:$A,"PO関連経費",'積算の内訳（明細入力）'!$D:$D,"&lt;&gt;"),"")</f>
        <v/>
      </c>
      <c r="H22" s="14" t="str">
        <f>IF(資金計画書!$E$2="資金分配団体",SUMIFS('積算の内訳（明細入力）'!N:N,'積算の内訳（明細入力）'!$A:$A,"PO関連経費",'積算の内訳（明細入力）'!$D:$D,"&lt;&gt;"),"")</f>
        <v/>
      </c>
      <c r="I22" s="15" t="str">
        <f>IF(資金計画書!$E$2="資金分配団体",SUM(E22:H22),"")</f>
        <v/>
      </c>
      <c r="J22" s="7"/>
      <c r="K22" s="6"/>
      <c r="L22" s="6"/>
      <c r="M22" s="6"/>
    </row>
    <row r="23" spans="2:13" ht="18.5" hidden="1" customHeight="1">
      <c r="B23" s="49"/>
      <c r="C23" s="121" t="s">
        <v>33</v>
      </c>
      <c r="D23" s="122"/>
      <c r="E23" s="14" t="str">
        <f>IF(資金計画書!$E$2="資金分配団体",SUMIFS('積算の内訳（明細入力）'!K:K,'積算の内訳（明細入力）'!$A:$A,"PO関連経費",'積算の内訳（明細入力）'!$D:$D,""),"")</f>
        <v/>
      </c>
      <c r="F23" s="14" t="str">
        <f>IF(資金計画書!$E$2="資金分配団体",SUMIFS('積算の内訳（明細入力）'!L:L,'積算の内訳（明細入力）'!$A:$A,"PO関連経費",'積算の内訳（明細入力）'!$D:$D,""),"")</f>
        <v/>
      </c>
      <c r="G23" s="14" t="str">
        <f>IF(資金計画書!$E$2="資金分配団体",SUMIFS('積算の内訳（明細入力）'!M:M,'積算の内訳（明細入力）'!$A:$A,"PO関連経費",'積算の内訳（明細入力）'!$D:$D,""),"")</f>
        <v/>
      </c>
      <c r="H23" s="14" t="str">
        <f>IF(資金計画書!$E$2="資金分配団体",SUMIFS('積算の内訳（明細入力）'!N:N,'積算の内訳（明細入力）'!$A:$A,"PO関連経費",'積算の内訳（明細入力）'!$D:$D,""),"")</f>
        <v/>
      </c>
      <c r="I23" s="15" t="str">
        <f>IF(資金計画書!$E$2="資金分配団体",SUM(E23:H23),"")</f>
        <v/>
      </c>
      <c r="J23" s="7"/>
      <c r="K23" s="6"/>
      <c r="L23" s="6"/>
      <c r="M23" s="6"/>
    </row>
    <row r="25" spans="2:13" ht="32.25" customHeight="1">
      <c r="B25" s="109" t="str">
        <f>IF(資金計画書!$E$2="資金分配団体","3. 評価関連経費（助成金）","2. 評価関連経費（助成金）")</f>
        <v>2. 評価関連経費（助成金）</v>
      </c>
      <c r="I25" s="110" t="s">
        <v>18</v>
      </c>
      <c r="K25" s="156" t="s">
        <v>34</v>
      </c>
      <c r="L25" s="156" t="s">
        <v>22</v>
      </c>
    </row>
    <row r="26" spans="2:13" ht="18.5" customHeight="1">
      <c r="B26" s="148"/>
      <c r="C26" s="148"/>
      <c r="D26" s="148"/>
      <c r="E26" s="41">
        <f>E$4</f>
        <v>2022</v>
      </c>
      <c r="F26" s="41">
        <f>F$4</f>
        <v>2023</v>
      </c>
      <c r="G26" s="41">
        <f>G$4</f>
        <v>2024</v>
      </c>
      <c r="H26" s="41">
        <f>H$4</f>
        <v>2025</v>
      </c>
      <c r="I26" s="13" t="s">
        <v>19</v>
      </c>
      <c r="K26" s="156"/>
      <c r="L26" s="156"/>
    </row>
    <row r="27" spans="2:13">
      <c r="B27" s="155" t="s">
        <v>35</v>
      </c>
      <c r="C27" s="141"/>
      <c r="D27" s="141"/>
      <c r="E27" s="15">
        <f>SUM(E28:E29)</f>
        <v>0</v>
      </c>
      <c r="F27" s="15">
        <f>SUM(F28:F29)</f>
        <v>0</v>
      </c>
      <c r="G27" s="15">
        <f>SUM(G28:G29)</f>
        <v>0</v>
      </c>
      <c r="H27" s="15">
        <f>SUM(H28:H29)</f>
        <v>0</v>
      </c>
      <c r="I27" s="15">
        <f>SUM(E27:H27)</f>
        <v>0</v>
      </c>
      <c r="K27" s="64" t="str">
        <f>IF(資金計画書!$E$2="実行団体",IFERROR(I27/$I$5,""),"－")</f>
        <v/>
      </c>
      <c r="L27" s="65" t="str">
        <f>IF(資金計画書!$E$2="実行団体",IF(AND($K27&gt;5%,$K27&lt;&gt;""),"ERROR(5%を超過)",""),"")</f>
        <v/>
      </c>
    </row>
    <row r="28" spans="2:13" ht="18.5" customHeight="1">
      <c r="B28" s="101"/>
      <c r="C28" s="141" t="str">
        <f>資金計画書!$C$17</f>
        <v>実行団体用</v>
      </c>
      <c r="D28" s="141"/>
      <c r="E28" s="15">
        <f>SUMIF('積算の内訳（明細入力）'!$A:$A,IF(資金計画書!$E$2="資金分配団体","評価関連経費(資金分配団体用)","評価関連経費"),'積算の内訳（明細入力）'!K:K)</f>
        <v>0</v>
      </c>
      <c r="F28" s="15">
        <f>SUMIF('積算の内訳（明細入力）'!$A:$A,IF(資金計画書!$E$2="資金分配団体","評価関連経費(資金分配団体用)","評価関連経費"),'積算の内訳（明細入力）'!L:L)</f>
        <v>0</v>
      </c>
      <c r="G28" s="15">
        <f>SUMIF('積算の内訳（明細入力）'!$A:$A,IF(資金計画書!$E$2="資金分配団体","評価関連経費(資金分配団体用)","評価関連経費"),'積算の内訳（明細入力）'!M:M)</f>
        <v>0</v>
      </c>
      <c r="H28" s="15">
        <f>SUMIF('積算の内訳（明細入力）'!$A:$A,IF(資金計画書!$E$2="資金分配団体","評価関連経費(資金分配団体用)","評価関連経費"),'積算の内訳（明細入力）'!N:N)</f>
        <v>0</v>
      </c>
      <c r="I28" s="15">
        <f>SUM(E28:H28)</f>
        <v>0</v>
      </c>
      <c r="K28" s="90" t="str">
        <f>IF(資金計画書!$E$2="資金分配団体",IFERROR(I28/$I$5,""),"－")</f>
        <v>－</v>
      </c>
      <c r="L28" s="91" t="str">
        <f>IF(資金計画書!$E$2="資金分配団体",IF(AND($K28&gt;5%,$K28&lt;&gt;""),"ERROR(5%を超過)",""),"")</f>
        <v/>
      </c>
    </row>
    <row r="29" spans="2:13" ht="18.5" customHeight="1">
      <c r="B29" s="111"/>
      <c r="C29" s="141" t="str">
        <f>資金計画書!$C$18</f>
        <v>－</v>
      </c>
      <c r="D29" s="141"/>
      <c r="E29" s="71"/>
      <c r="F29" s="71"/>
      <c r="G29" s="71"/>
      <c r="H29" s="71"/>
      <c r="I29" s="15" t="str">
        <f>IF(資金計画書!$E$2="資金分配団体",SUM(E29:H29),"")</f>
        <v/>
      </c>
      <c r="K29" s="64" t="str">
        <f>IF(資金計画書!$E$2="資金分配団体",IFERROR(I29/$I$6,""),"－")</f>
        <v>－</v>
      </c>
      <c r="L29" s="65" t="str">
        <f>IF(資金計画書!$E$2="資金分配団体",IF(AND($K29&gt;5%,$K29&lt;&gt;""),"ERROR(5%を超過)",""),"")</f>
        <v/>
      </c>
    </row>
    <row r="31" spans="2:13">
      <c r="B31" s="3" t="str">
        <f>IF(資金計画書!$E$2="資金分配団体","4. 合計","3. 合計")</f>
        <v>3. 合計</v>
      </c>
      <c r="I31" s="11" t="s">
        <v>18</v>
      </c>
    </row>
    <row r="32" spans="2:13" ht="18.5" customHeight="1">
      <c r="B32" s="148"/>
      <c r="C32" s="148"/>
      <c r="D32" s="148"/>
      <c r="E32" s="41">
        <f>E$4</f>
        <v>2022</v>
      </c>
      <c r="F32" s="41">
        <f>F$4</f>
        <v>2023</v>
      </c>
      <c r="G32" s="41">
        <f>G$4</f>
        <v>2024</v>
      </c>
      <c r="H32" s="41">
        <f>H$4</f>
        <v>2025</v>
      </c>
      <c r="I32" s="13" t="s">
        <v>19</v>
      </c>
    </row>
    <row r="33" spans="1:9" ht="18.5" customHeight="1">
      <c r="B33" s="153" t="str">
        <f>IF(資金計画書!$E$2="資金分配団体","助成金計(A+C+D)","助成金計(A+D)")</f>
        <v>助成金計(A+D)</v>
      </c>
      <c r="C33" s="153"/>
      <c r="D33" s="153"/>
      <c r="E33" s="15">
        <f>E5+E21+E27</f>
        <v>0</v>
      </c>
      <c r="F33" s="15">
        <f>F5+F21+F27</f>
        <v>0</v>
      </c>
      <c r="G33" s="15">
        <f>G5+G21+G27</f>
        <v>0</v>
      </c>
      <c r="H33" s="15">
        <f>H5+H21+H27</f>
        <v>0</v>
      </c>
      <c r="I33" s="15">
        <f>SUM(E33:H33)</f>
        <v>0</v>
      </c>
    </row>
    <row r="34" spans="1:9" ht="18.5" customHeight="1">
      <c r="B34" s="153" t="str">
        <f>IF(資金計画書!$E$2="資金分配団体","総事業費(A+B+C+D)","総事業費(A+B+D)")</f>
        <v>総事業費(A+B+D)</v>
      </c>
      <c r="C34" s="153"/>
      <c r="D34" s="153"/>
      <c r="E34" s="15">
        <f>E12+E21+E27</f>
        <v>0</v>
      </c>
      <c r="F34" s="15">
        <f>F12+F21+F27</f>
        <v>0</v>
      </c>
      <c r="G34" s="15">
        <f>G12+G21+G27</f>
        <v>0</v>
      </c>
      <c r="H34" s="15">
        <f>H12+H21+H27</f>
        <v>0</v>
      </c>
      <c r="I34" s="15">
        <f>SUM(E34:H34)</f>
        <v>0</v>
      </c>
    </row>
    <row r="36" spans="1:9">
      <c r="B36" s="51" t="s">
        <v>36</v>
      </c>
    </row>
    <row r="37" spans="1:9">
      <c r="B37" s="4" t="s">
        <v>37</v>
      </c>
    </row>
    <row r="38" spans="1:9">
      <c r="B38" s="4" t="s">
        <v>38</v>
      </c>
    </row>
    <row r="39" spans="1:9" ht="18.5" customHeight="1">
      <c r="B39" s="148"/>
      <c r="C39" s="148"/>
      <c r="D39" s="148"/>
      <c r="E39" s="41">
        <f>E$4</f>
        <v>2022</v>
      </c>
      <c r="F39" s="41">
        <f>F$4</f>
        <v>2023</v>
      </c>
      <c r="G39" s="41">
        <f>G$4</f>
        <v>2024</v>
      </c>
      <c r="H39" s="41">
        <f>H$4</f>
        <v>2025</v>
      </c>
      <c r="I39" s="13" t="s">
        <v>19</v>
      </c>
    </row>
    <row r="40" spans="1:9" ht="18.5" customHeight="1">
      <c r="B40" s="153" t="s">
        <v>39</v>
      </c>
      <c r="C40" s="153"/>
      <c r="D40" s="153"/>
      <c r="E40" s="15">
        <f>SUM(E45:E59)</f>
        <v>0</v>
      </c>
      <c r="F40" s="15">
        <f t="shared" ref="F40:H40" si="3">SUM(F45:F59)</f>
        <v>0</v>
      </c>
      <c r="G40" s="15">
        <f t="shared" si="3"/>
        <v>0</v>
      </c>
      <c r="H40" s="15">
        <f t="shared" si="3"/>
        <v>0</v>
      </c>
      <c r="I40" s="15">
        <f>SUM(E40:H40)</f>
        <v>0</v>
      </c>
    </row>
    <row r="41" spans="1:9" ht="18.5" customHeight="1">
      <c r="B41" s="153" t="s">
        <v>40</v>
      </c>
      <c r="C41" s="153"/>
      <c r="D41" s="153"/>
      <c r="E41" s="61" t="str">
        <f>IFERROR(E5/(E12+E40),"")</f>
        <v/>
      </c>
      <c r="F41" s="61" t="str">
        <f>IFERROR(F5/(F12+F40),"")</f>
        <v/>
      </c>
      <c r="G41" s="61" t="str">
        <f t="shared" ref="G41" si="4">IFERROR(G5/(G12+G40),"")</f>
        <v/>
      </c>
      <c r="H41" s="61" t="str">
        <f>IFERROR(H5/(H12+H40),"")</f>
        <v/>
      </c>
      <c r="I41" s="61" t="str">
        <f>IFERROR(I5/(I12+I40),"")</f>
        <v/>
      </c>
    </row>
    <row r="42" spans="1:9" ht="36">
      <c r="A42" s="36" t="s">
        <v>41</v>
      </c>
      <c r="B42" s="154" t="s">
        <v>42</v>
      </c>
      <c r="C42" s="154"/>
      <c r="D42" s="154"/>
      <c r="E42" s="157"/>
      <c r="F42" s="158"/>
      <c r="G42" s="158"/>
      <c r="H42" s="158"/>
      <c r="I42" s="159"/>
    </row>
    <row r="43" spans="1:9" ht="8.75" customHeight="1"/>
    <row r="44" spans="1:9" ht="18.5" customHeight="1">
      <c r="B44" s="148" t="s">
        <v>43</v>
      </c>
      <c r="C44" s="148"/>
      <c r="D44" s="63" t="s">
        <v>44</v>
      </c>
      <c r="E44" s="41">
        <f>E$4</f>
        <v>2022</v>
      </c>
      <c r="F44" s="41">
        <f>F$4</f>
        <v>2023</v>
      </c>
      <c r="G44" s="41">
        <f>G$4</f>
        <v>2024</v>
      </c>
      <c r="H44" s="41">
        <f>H$4</f>
        <v>2025</v>
      </c>
      <c r="I44" s="13" t="s">
        <v>19</v>
      </c>
    </row>
    <row r="45" spans="1:9" ht="18.5" customHeight="1">
      <c r="B45" s="152"/>
      <c r="C45" s="152"/>
      <c r="D45" s="69"/>
      <c r="E45" s="70"/>
      <c r="F45" s="70"/>
      <c r="G45" s="70"/>
      <c r="H45" s="70"/>
      <c r="I45" s="15">
        <f>SUM(E45:H45)</f>
        <v>0</v>
      </c>
    </row>
    <row r="46" spans="1:9" ht="18.5" customHeight="1">
      <c r="B46" s="152"/>
      <c r="C46" s="152"/>
      <c r="D46" s="69"/>
      <c r="E46" s="70"/>
      <c r="F46" s="70"/>
      <c r="G46" s="70"/>
      <c r="H46" s="70"/>
      <c r="I46" s="15">
        <f t="shared" ref="I46:I58" si="5">SUM(E46:H46)</f>
        <v>0</v>
      </c>
    </row>
    <row r="47" spans="1:9" ht="18.5" customHeight="1">
      <c r="B47" s="152"/>
      <c r="C47" s="152"/>
      <c r="D47" s="69"/>
      <c r="E47" s="70"/>
      <c r="F47" s="70"/>
      <c r="G47" s="70"/>
      <c r="H47" s="70"/>
      <c r="I47" s="15">
        <f t="shared" si="5"/>
        <v>0</v>
      </c>
    </row>
    <row r="48" spans="1:9" ht="18.5" customHeight="1">
      <c r="B48" s="152"/>
      <c r="C48" s="152"/>
      <c r="D48" s="69"/>
      <c r="E48" s="70"/>
      <c r="F48" s="70"/>
      <c r="G48" s="70"/>
      <c r="H48" s="70"/>
      <c r="I48" s="15">
        <f t="shared" si="5"/>
        <v>0</v>
      </c>
    </row>
    <row r="49" spans="2:9" ht="18.5" customHeight="1">
      <c r="B49" s="152"/>
      <c r="C49" s="152"/>
      <c r="D49" s="69"/>
      <c r="E49" s="70"/>
      <c r="F49" s="70"/>
      <c r="G49" s="70"/>
      <c r="H49" s="70"/>
      <c r="I49" s="15">
        <f t="shared" si="5"/>
        <v>0</v>
      </c>
    </row>
    <row r="50" spans="2:9" ht="18.5" customHeight="1">
      <c r="B50" s="152"/>
      <c r="C50" s="152"/>
      <c r="D50" s="69"/>
      <c r="E50" s="70"/>
      <c r="F50" s="70"/>
      <c r="G50" s="70"/>
      <c r="H50" s="70"/>
      <c r="I50" s="15">
        <f t="shared" si="5"/>
        <v>0</v>
      </c>
    </row>
    <row r="51" spans="2:9" ht="18.5" customHeight="1">
      <c r="B51" s="152"/>
      <c r="C51" s="152"/>
      <c r="D51" s="69"/>
      <c r="E51" s="70"/>
      <c r="F51" s="70"/>
      <c r="G51" s="70"/>
      <c r="H51" s="70"/>
      <c r="I51" s="15">
        <f t="shared" si="5"/>
        <v>0</v>
      </c>
    </row>
    <row r="52" spans="2:9" ht="18.5" customHeight="1">
      <c r="B52" s="152"/>
      <c r="C52" s="152"/>
      <c r="D52" s="69"/>
      <c r="E52" s="70"/>
      <c r="F52" s="70"/>
      <c r="G52" s="70"/>
      <c r="H52" s="70"/>
      <c r="I52" s="15">
        <f t="shared" si="5"/>
        <v>0</v>
      </c>
    </row>
    <row r="53" spans="2:9" ht="18.5" customHeight="1">
      <c r="B53" s="152"/>
      <c r="C53" s="152"/>
      <c r="D53" s="69"/>
      <c r="E53" s="70"/>
      <c r="F53" s="70"/>
      <c r="G53" s="70"/>
      <c r="H53" s="70"/>
      <c r="I53" s="15">
        <f t="shared" si="5"/>
        <v>0</v>
      </c>
    </row>
    <row r="54" spans="2:9" ht="18.5" customHeight="1">
      <c r="B54" s="152"/>
      <c r="C54" s="152"/>
      <c r="D54" s="69"/>
      <c r="E54" s="70"/>
      <c r="F54" s="70"/>
      <c r="G54" s="70"/>
      <c r="H54" s="70"/>
      <c r="I54" s="15">
        <f t="shared" si="5"/>
        <v>0</v>
      </c>
    </row>
    <row r="55" spans="2:9" ht="18.5" customHeight="1">
      <c r="B55" s="152"/>
      <c r="C55" s="152"/>
      <c r="D55" s="69"/>
      <c r="E55" s="70"/>
      <c r="F55" s="70"/>
      <c r="G55" s="70"/>
      <c r="H55" s="70"/>
      <c r="I55" s="15">
        <f t="shared" si="5"/>
        <v>0</v>
      </c>
    </row>
    <row r="56" spans="2:9" ht="18.5" customHeight="1">
      <c r="B56" s="152"/>
      <c r="C56" s="152"/>
      <c r="D56" s="69"/>
      <c r="E56" s="70"/>
      <c r="F56" s="70"/>
      <c r="G56" s="70"/>
      <c r="H56" s="70"/>
      <c r="I56" s="15">
        <f t="shared" si="5"/>
        <v>0</v>
      </c>
    </row>
    <row r="57" spans="2:9" ht="18.5" customHeight="1">
      <c r="B57" s="152"/>
      <c r="C57" s="152"/>
      <c r="D57" s="69"/>
      <c r="E57" s="70"/>
      <c r="F57" s="70"/>
      <c r="G57" s="70"/>
      <c r="H57" s="70"/>
      <c r="I57" s="15">
        <f t="shared" si="5"/>
        <v>0</v>
      </c>
    </row>
    <row r="58" spans="2:9" ht="18.5" customHeight="1">
      <c r="B58" s="112"/>
      <c r="C58" s="113"/>
      <c r="D58" s="69"/>
      <c r="E58" s="70"/>
      <c r="F58" s="70"/>
      <c r="G58" s="70"/>
      <c r="H58" s="70"/>
      <c r="I58" s="15">
        <f t="shared" si="5"/>
        <v>0</v>
      </c>
    </row>
    <row r="59" spans="2:9">
      <c r="B59" s="112"/>
      <c r="C59" s="113"/>
      <c r="D59" s="69"/>
      <c r="E59" s="70"/>
      <c r="F59" s="70"/>
      <c r="G59" s="70"/>
      <c r="H59" s="70"/>
      <c r="I59" s="15">
        <f t="shared" ref="I59:I60" si="6">SUM(E59:H59)</f>
        <v>0</v>
      </c>
    </row>
    <row r="60" spans="2:9">
      <c r="B60" s="112"/>
      <c r="C60" s="113"/>
      <c r="D60" s="69"/>
      <c r="E60" s="70"/>
      <c r="F60" s="70"/>
      <c r="G60" s="70"/>
      <c r="H60" s="70"/>
      <c r="I60" s="15">
        <f t="shared" si="6"/>
        <v>0</v>
      </c>
    </row>
  </sheetData>
  <sheetProtection sheet="1" objects="1" scenarios="1"/>
  <mergeCells count="47">
    <mergeCell ref="C6:D6"/>
    <mergeCell ref="K25:K26"/>
    <mergeCell ref="L25:L26"/>
    <mergeCell ref="B46:C46"/>
    <mergeCell ref="B45:C45"/>
    <mergeCell ref="E42:I42"/>
    <mergeCell ref="C11:D11"/>
    <mergeCell ref="B12:D12"/>
    <mergeCell ref="K6:K7"/>
    <mergeCell ref="L6:L7"/>
    <mergeCell ref="B39:D39"/>
    <mergeCell ref="C14:D14"/>
    <mergeCell ref="B15:D15"/>
    <mergeCell ref="B16:H16"/>
    <mergeCell ref="C29:D29"/>
    <mergeCell ref="C22:D22"/>
    <mergeCell ref="B52:C52"/>
    <mergeCell ref="B53:C53"/>
    <mergeCell ref="B54:C54"/>
    <mergeCell ref="B47:C47"/>
    <mergeCell ref="B48:C48"/>
    <mergeCell ref="B49:C49"/>
    <mergeCell ref="B50:C50"/>
    <mergeCell ref="B51:C51"/>
    <mergeCell ref="B55:C55"/>
    <mergeCell ref="B56:C56"/>
    <mergeCell ref="B57:C57"/>
    <mergeCell ref="B4:D4"/>
    <mergeCell ref="B5:D5"/>
    <mergeCell ref="B41:D41"/>
    <mergeCell ref="B42:D42"/>
    <mergeCell ref="B26:D26"/>
    <mergeCell ref="B27:D27"/>
    <mergeCell ref="C28:D28"/>
    <mergeCell ref="B33:D33"/>
    <mergeCell ref="B32:D32"/>
    <mergeCell ref="B34:D34"/>
    <mergeCell ref="B44:C44"/>
    <mergeCell ref="B40:D40"/>
    <mergeCell ref="C23:D23"/>
    <mergeCell ref="C7:D7"/>
    <mergeCell ref="B20:D20"/>
    <mergeCell ref="B21:D21"/>
    <mergeCell ref="C10:D10"/>
    <mergeCell ref="C13:D13"/>
    <mergeCell ref="C8:D8"/>
    <mergeCell ref="B9:D9"/>
  </mergeCells>
  <phoneticPr fontId="2"/>
  <dataValidations count="3">
    <dataValidation allowBlank="1" showErrorMessage="1" sqref="C31:I32 B1:H1 D30:H30 C24:D25 C17:I20 I21:I30 C35:D38 C43:D43 K1:L4 B2:B60 C39:I39 K27:L58 E21:H28 E33:I38 C28:C30 E2:H15 I1:I15 C2:D4 M1:XFD58 J1:J58 E40:I60 K8:L25 K6:L6 J59:XFD1048576 B61:I1048576" xr:uid="{C8EBF774-41EC-4589-92B6-AF8C65704341}"/>
    <dataValidation type="list" allowBlank="1" showErrorMessage="1" sqref="I16" xr:uid="{B739CC81-3725-4D29-A193-C7A39BAA747F}">
      <formula1>"希望する,希望しない"</formula1>
    </dataValidation>
    <dataValidation type="whole" imeMode="disabled" operator="greaterThanOrEqual" allowBlank="1" showErrorMessage="1" sqref="E29:H29" xr:uid="{871CADA6-495B-4F13-8420-FA4BBEA3B0F5}">
      <formula1>0</formula1>
    </dataValidation>
  </dataValidations>
  <printOptions horizontalCentered="1"/>
  <pageMargins left="0.59055118110236227" right="0.59055118110236227" top="0.74803149606299213" bottom="0.74803149606299213" header="0.31496062992125984" footer="0.31496062992125984"/>
  <pageSetup paperSize="9" scale="74" fitToHeight="0" orientation="portrait" r:id="rId1"/>
  <headerFooter>
    <oddHeader xml:space="preserve">&amp;R&amp;9 </oddHeader>
  </headerFooter>
  <rowBreaks count="1" manualBreakCount="1">
    <brk id="35" max="8" man="1"/>
  </rowBreaks>
  <drawing r:id="rId2"/>
  <extLst>
    <ext xmlns:x14="http://schemas.microsoft.com/office/spreadsheetml/2009/9/main" uri="{78C0D931-6437-407d-A8EE-F0AAD7539E65}">
      <x14:conditionalFormattings>
        <x14:conditionalFormatting xmlns:xm="http://schemas.microsoft.com/office/excel/2006/main">
          <x14:cfRule type="expression" priority="14" id="{D92A8F76-4F8E-4551-A31C-2C344BC01555}">
            <xm:f>(資金計画書!$E$2&lt;&gt;"資金分配団体")</xm:f>
            <x14:dxf>
              <font>
                <strike val="0"/>
                <color theme="0"/>
              </font>
              <fill>
                <patternFill>
                  <fgColor theme="0"/>
                  <bgColor theme="0"/>
                </patternFill>
              </fill>
              <border>
                <left/>
                <right/>
                <top style="thin">
                  <color theme="0" tint="-4.9989318521683403E-2"/>
                </top>
                <bottom/>
              </border>
            </x14:dxf>
          </x14:cfRule>
          <xm:sqref>J30:L30</xm:sqref>
        </x14:conditionalFormatting>
        <x14:conditionalFormatting xmlns:xm="http://schemas.microsoft.com/office/excel/2006/main">
          <x14:cfRule type="expression" priority="13" id="{29C3E067-2F96-4603-9900-A7F5D12E091F}">
            <xm:f>(資金計画書!$E$2="資金分配団体")</xm:f>
            <x14:dxf>
              <font>
                <color theme="0"/>
              </font>
              <fill>
                <patternFill>
                  <bgColor theme="0"/>
                </patternFill>
              </fill>
              <border>
                <left/>
                <right/>
                <bottom/>
              </border>
            </x14:dxf>
          </x14:cfRule>
          <xm:sqref>B16:I17</xm:sqref>
        </x14:conditionalFormatting>
        <x14:conditionalFormatting xmlns:xm="http://schemas.microsoft.com/office/excel/2006/main">
          <x14:cfRule type="expression" priority="11" id="{DB034938-B77F-4DFB-8C2C-0708D52DA079}">
            <xm:f>(資金計画書!$E$2&lt;&gt;"資金分配団体")</xm:f>
            <x14:dxf>
              <font>
                <u val="none"/>
                <color theme="0"/>
              </font>
              <fill>
                <patternFill>
                  <bgColor theme="0"/>
                </patternFill>
              </fill>
              <border>
                <left/>
                <right/>
                <top/>
                <bottom/>
                <vertical/>
                <horizontal/>
              </border>
            </x14:dxf>
          </x14:cfRule>
          <xm:sqref>K29:L29</xm:sqref>
        </x14:conditionalFormatting>
        <x14:conditionalFormatting xmlns:xm="http://schemas.microsoft.com/office/excel/2006/main">
          <x14:cfRule type="expression" priority="8" id="{B9D4003E-2560-4FBD-821E-23081C522E69}">
            <xm:f>(資金計画書!$E$2&lt;&gt;"資金分配団体")</xm:f>
            <x14:dxf>
              <font>
                <color theme="0"/>
              </font>
              <fill>
                <patternFill>
                  <bgColor theme="0"/>
                </patternFill>
              </fill>
              <border>
                <left/>
                <right/>
                <bottom/>
                <vertical/>
                <horizontal/>
              </border>
            </x14:dxf>
          </x14:cfRule>
          <xm:sqref>K28:L28</xm:sqref>
        </x14:conditionalFormatting>
        <x14:conditionalFormatting xmlns:xm="http://schemas.microsoft.com/office/excel/2006/main">
          <x14:cfRule type="expression" priority="7" id="{B5CCAFD4-50BE-4F9F-B095-4015776A1398}">
            <xm:f>(資金計画書!$E$2&lt;&gt;"資金分配団体")</xm:f>
            <x14:dxf>
              <font>
                <color theme="0"/>
              </font>
              <fill>
                <patternFill>
                  <bgColor theme="0"/>
                </patternFill>
              </fill>
              <border>
                <left/>
                <right/>
                <top/>
                <bottom/>
                <vertical/>
                <horizontal/>
              </border>
            </x14:dxf>
          </x14:cfRule>
          <xm:sqref>B19:I23</xm:sqref>
        </x14:conditionalFormatting>
        <x14:conditionalFormatting xmlns:xm="http://schemas.microsoft.com/office/excel/2006/main">
          <x14:cfRule type="expression" priority="2" id="{E7E91E29-B8D4-4425-B0BB-9E77F52CF90D}">
            <xm:f>(資金計画書!$E$2="実行団体")</xm:f>
            <x14:dxf>
              <fill>
                <patternFill>
                  <bgColor theme="0"/>
                </patternFill>
              </fill>
            </x14:dxf>
          </x14:cfRule>
          <xm:sqref>E6:I6</xm:sqref>
        </x14:conditionalFormatting>
        <x14:conditionalFormatting xmlns:xm="http://schemas.microsoft.com/office/excel/2006/main">
          <x14:cfRule type="expression" priority="1" id="{D04F2FED-482B-42FD-B0D3-6B8F4EEE7A0F}">
            <xm:f>資金計画書!$E$2="実行団体"</xm:f>
            <x14:dxf>
              <fill>
                <patternFill>
                  <bgColor theme="0"/>
                </patternFill>
              </fill>
            </x14:dxf>
          </x14:cfRule>
          <xm:sqref>E29:I29</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40"/>
  <sheetViews>
    <sheetView showGridLines="0" zoomScale="85" zoomScaleNormal="85" workbookViewId="0">
      <selection activeCell="H10" sqref="H10"/>
    </sheetView>
  </sheetViews>
  <sheetFormatPr baseColWidth="10" defaultColWidth="9" defaultRowHeight="17"/>
  <cols>
    <col min="1" max="1" width="16.6640625" style="2" customWidth="1"/>
    <col min="2" max="6" width="16.6640625" style="1" customWidth="1"/>
    <col min="7" max="7" width="1.6640625" style="4" customWidth="1"/>
    <col min="8" max="11" width="12" style="4" customWidth="1"/>
    <col min="12" max="16384" width="9" style="4"/>
  </cols>
  <sheetData>
    <row r="1" spans="1:11">
      <c r="A1" s="12" t="s">
        <v>45</v>
      </c>
      <c r="B1" s="34"/>
      <c r="C1" s="34"/>
      <c r="D1" s="34"/>
      <c r="E1" s="34"/>
      <c r="F1" s="4"/>
    </row>
    <row r="2" spans="1:11">
      <c r="A2" s="35"/>
      <c r="B2" s="4"/>
      <c r="C2" s="4"/>
      <c r="D2" s="4"/>
      <c r="E2" s="4"/>
      <c r="F2" s="4"/>
    </row>
    <row r="3" spans="1:11">
      <c r="A3" s="23" t="s">
        <v>46</v>
      </c>
      <c r="B3" s="4"/>
      <c r="C3" s="4"/>
      <c r="D3" s="4"/>
      <c r="E3" s="4"/>
      <c r="F3" s="5" t="s">
        <v>18</v>
      </c>
      <c r="H3" s="4" t="s">
        <v>47</v>
      </c>
    </row>
    <row r="4" spans="1:11">
      <c r="A4" s="37"/>
      <c r="B4" s="38">
        <v>2022</v>
      </c>
      <c r="C4" s="38">
        <v>2023</v>
      </c>
      <c r="D4" s="38">
        <v>2024</v>
      </c>
      <c r="E4" s="38">
        <v>2025</v>
      </c>
      <c r="F4" s="53" t="s">
        <v>48</v>
      </c>
      <c r="H4" s="38">
        <v>2022</v>
      </c>
      <c r="I4" s="38">
        <v>2023</v>
      </c>
      <c r="J4" s="38">
        <v>2024</v>
      </c>
      <c r="K4" s="38">
        <v>2025</v>
      </c>
    </row>
    <row r="5" spans="1:11">
      <c r="A5" s="59" t="s">
        <v>49</v>
      </c>
      <c r="B5" s="62">
        <f>SUMIF($A:$A,B$4,$C:$C)</f>
        <v>0</v>
      </c>
      <c r="C5" s="62">
        <f>SUMIF($A:$A,C$4,$C:$C)</f>
        <v>0</v>
      </c>
      <c r="D5" s="62">
        <f>SUMIF($A:$A,D$4,$C:$C)</f>
        <v>0</v>
      </c>
      <c r="E5" s="62">
        <f>SUMIF($A:$A,E$4,$C:$C)</f>
        <v>0</v>
      </c>
      <c r="F5" s="62">
        <f>SUM(B5:E5)</f>
        <v>0</v>
      </c>
      <c r="H5" s="66" t="str">
        <f>IF(B$5&lt;&gt;調達の概要!E$9,"ERROR","")</f>
        <v/>
      </c>
      <c r="I5" s="66" t="str">
        <f>IF(C$5&lt;&gt;調達の概要!F$9,"ERROR","")</f>
        <v/>
      </c>
      <c r="J5" s="66" t="str">
        <f>IF(D$5&lt;&gt;調達の概要!G$9,"ERROR","")</f>
        <v/>
      </c>
      <c r="K5" s="66" t="str">
        <f>IF(E$5&lt;&gt;調達の概要!H$9,"ERROR","")</f>
        <v/>
      </c>
    </row>
    <row r="6" spans="1:11">
      <c r="A6" s="35"/>
      <c r="B6" s="4"/>
      <c r="C6" s="4"/>
      <c r="D6" s="4"/>
      <c r="E6" s="4"/>
      <c r="F6" s="4"/>
    </row>
    <row r="7" spans="1:11">
      <c r="A7" s="23" t="s">
        <v>50</v>
      </c>
      <c r="B7" s="4"/>
      <c r="C7" s="4"/>
      <c r="D7" s="4"/>
      <c r="E7" s="4"/>
      <c r="F7" s="4"/>
    </row>
    <row r="8" spans="1:11">
      <c r="A8" s="4" t="s">
        <v>51</v>
      </c>
      <c r="B8" s="36"/>
      <c r="C8" s="36"/>
      <c r="D8" s="36"/>
      <c r="E8" s="36"/>
      <c r="F8" s="4"/>
    </row>
    <row r="9" spans="1:11" s="43" customFormat="1" ht="18">
      <c r="A9" s="52" t="s">
        <v>52</v>
      </c>
      <c r="B9" s="52" t="s">
        <v>53</v>
      </c>
      <c r="C9" s="52" t="s">
        <v>54</v>
      </c>
      <c r="D9" s="52" t="s">
        <v>55</v>
      </c>
      <c r="E9" s="166" t="s">
        <v>56</v>
      </c>
      <c r="F9" s="166"/>
    </row>
    <row r="10" spans="1:11">
      <c r="A10" s="16"/>
      <c r="B10" s="16"/>
      <c r="C10" s="17"/>
      <c r="D10" s="18"/>
      <c r="E10" s="165"/>
      <c r="F10" s="165"/>
    </row>
    <row r="11" spans="1:11">
      <c r="A11" s="16"/>
      <c r="B11" s="19"/>
      <c r="C11" s="20"/>
      <c r="D11" s="21"/>
      <c r="E11" s="165"/>
      <c r="F11" s="165"/>
    </row>
    <row r="12" spans="1:11">
      <c r="A12" s="16"/>
      <c r="B12" s="19"/>
      <c r="C12" s="20"/>
      <c r="D12" s="21"/>
      <c r="E12" s="165"/>
      <c r="F12" s="165"/>
    </row>
    <row r="13" spans="1:11">
      <c r="A13" s="16"/>
      <c r="B13" s="19"/>
      <c r="C13" s="20"/>
      <c r="D13" s="21"/>
      <c r="E13" s="165"/>
      <c r="F13" s="165"/>
    </row>
    <row r="14" spans="1:11">
      <c r="A14" s="16"/>
      <c r="B14" s="19"/>
      <c r="C14" s="20"/>
      <c r="D14" s="21"/>
      <c r="E14" s="165"/>
      <c r="F14" s="165"/>
    </row>
    <row r="15" spans="1:11">
      <c r="A15" s="16"/>
      <c r="B15" s="19"/>
      <c r="C15" s="20"/>
      <c r="D15" s="21"/>
      <c r="E15" s="165"/>
      <c r="F15" s="165"/>
    </row>
    <row r="16" spans="1:11">
      <c r="A16" s="16"/>
      <c r="B16" s="19"/>
      <c r="C16" s="20"/>
      <c r="D16" s="21"/>
      <c r="E16" s="165"/>
      <c r="F16" s="165"/>
    </row>
    <row r="17" spans="1:6">
      <c r="A17" s="16"/>
      <c r="B17" s="19"/>
      <c r="C17" s="20"/>
      <c r="D17" s="21"/>
      <c r="E17" s="165"/>
      <c r="F17" s="165"/>
    </row>
    <row r="18" spans="1:6">
      <c r="A18" s="16"/>
      <c r="B18" s="19"/>
      <c r="C18" s="20"/>
      <c r="D18" s="21"/>
      <c r="E18" s="165"/>
      <c r="F18" s="165"/>
    </row>
    <row r="19" spans="1:6">
      <c r="A19" s="16"/>
      <c r="B19" s="19"/>
      <c r="C19" s="20"/>
      <c r="D19" s="21"/>
      <c r="E19" s="165"/>
      <c r="F19" s="165"/>
    </row>
    <row r="20" spans="1:6">
      <c r="A20" s="16"/>
      <c r="B20" s="19"/>
      <c r="C20" s="20"/>
      <c r="D20" s="21"/>
      <c r="E20" s="165"/>
      <c r="F20" s="165"/>
    </row>
    <row r="21" spans="1:6">
      <c r="A21" s="16"/>
      <c r="B21" s="19"/>
      <c r="C21" s="20"/>
      <c r="D21" s="21"/>
      <c r="E21" s="165"/>
      <c r="F21" s="165"/>
    </row>
    <row r="22" spans="1:6">
      <c r="A22" s="16"/>
      <c r="B22" s="19"/>
      <c r="C22" s="20"/>
      <c r="D22" s="21"/>
      <c r="E22" s="165"/>
      <c r="F22" s="165"/>
    </row>
    <row r="23" spans="1:6">
      <c r="A23" s="16"/>
      <c r="B23" s="19"/>
      <c r="C23" s="20"/>
      <c r="D23" s="21"/>
      <c r="E23" s="165"/>
      <c r="F23" s="165"/>
    </row>
    <row r="24" spans="1:6">
      <c r="A24" s="16"/>
      <c r="B24" s="19"/>
      <c r="C24" s="20"/>
      <c r="D24" s="21"/>
      <c r="E24" s="165"/>
      <c r="F24" s="165"/>
    </row>
    <row r="25" spans="1:6">
      <c r="A25" s="16"/>
      <c r="B25" s="19"/>
      <c r="C25" s="20"/>
      <c r="D25" s="21"/>
      <c r="E25" s="165"/>
      <c r="F25" s="165"/>
    </row>
    <row r="26" spans="1:6">
      <c r="A26" s="16"/>
      <c r="B26" s="19"/>
      <c r="C26" s="20"/>
      <c r="D26" s="21"/>
      <c r="E26" s="165"/>
      <c r="F26" s="165"/>
    </row>
    <row r="27" spans="1:6">
      <c r="A27" s="16"/>
      <c r="B27" s="19"/>
      <c r="C27" s="20"/>
      <c r="D27" s="21"/>
      <c r="E27" s="165"/>
      <c r="F27" s="165"/>
    </row>
    <row r="28" spans="1:6">
      <c r="A28" s="16"/>
      <c r="B28" s="19"/>
      <c r="C28" s="20"/>
      <c r="D28" s="21"/>
      <c r="E28" s="165"/>
      <c r="F28" s="165"/>
    </row>
    <row r="29" spans="1:6">
      <c r="A29" s="16"/>
      <c r="B29" s="19"/>
      <c r="C29" s="20"/>
      <c r="D29" s="21"/>
      <c r="E29" s="165"/>
      <c r="F29" s="165"/>
    </row>
    <row r="30" spans="1:6">
      <c r="A30" s="16"/>
      <c r="B30" s="19"/>
      <c r="C30" s="20"/>
      <c r="D30" s="21"/>
      <c r="E30" s="165"/>
      <c r="F30" s="165"/>
    </row>
    <row r="31" spans="1:6">
      <c r="A31" s="16"/>
      <c r="B31" s="19"/>
      <c r="C31" s="20"/>
      <c r="D31" s="21"/>
      <c r="E31" s="165"/>
      <c r="F31" s="165"/>
    </row>
    <row r="32" spans="1:6">
      <c r="A32" s="16"/>
      <c r="B32" s="19"/>
      <c r="C32" s="20"/>
      <c r="D32" s="21"/>
      <c r="E32" s="165"/>
      <c r="F32" s="165"/>
    </row>
    <row r="33" spans="1:6">
      <c r="A33" s="16"/>
      <c r="B33" s="19"/>
      <c r="C33" s="20"/>
      <c r="D33" s="21"/>
      <c r="E33" s="165"/>
      <c r="F33" s="165"/>
    </row>
    <row r="34" spans="1:6">
      <c r="A34" s="16"/>
      <c r="B34" s="19"/>
      <c r="C34" s="20"/>
      <c r="D34" s="21"/>
      <c r="E34" s="165"/>
      <c r="F34" s="165"/>
    </row>
    <row r="35" spans="1:6">
      <c r="A35" s="16"/>
      <c r="B35" s="19"/>
      <c r="C35" s="20"/>
      <c r="D35" s="21"/>
      <c r="E35" s="165"/>
      <c r="F35" s="165"/>
    </row>
    <row r="36" spans="1:6">
      <c r="A36" s="16"/>
      <c r="B36" s="19"/>
      <c r="C36" s="20"/>
      <c r="D36" s="21"/>
      <c r="E36" s="165"/>
      <c r="F36" s="165"/>
    </row>
    <row r="37" spans="1:6">
      <c r="A37" s="16"/>
      <c r="B37" s="19"/>
      <c r="C37" s="20"/>
      <c r="D37" s="21"/>
      <c r="E37" s="165"/>
      <c r="F37" s="165"/>
    </row>
    <row r="38" spans="1:6">
      <c r="A38" s="16"/>
      <c r="B38" s="19"/>
      <c r="C38" s="20"/>
      <c r="D38" s="21"/>
      <c r="E38" s="165"/>
      <c r="F38" s="165"/>
    </row>
    <row r="39" spans="1:6">
      <c r="A39" s="16"/>
      <c r="B39" s="19"/>
      <c r="C39" s="20"/>
      <c r="D39" s="21"/>
      <c r="E39" s="165"/>
      <c r="F39" s="165"/>
    </row>
    <row r="40" spans="1:6">
      <c r="A40" s="16"/>
      <c r="B40" s="19"/>
      <c r="C40" s="20"/>
      <c r="D40" s="21"/>
      <c r="E40" s="165"/>
      <c r="F40" s="165"/>
    </row>
  </sheetData>
  <sheetProtection sheet="1" insertRows="0" deleteRows="0" autoFilter="0"/>
  <autoFilter ref="A9:F9" xr:uid="{00000000-0001-0000-0100-000000000000}">
    <filterColumn colId="4" showButton="0"/>
  </autoFilter>
  <mergeCells count="32">
    <mergeCell ref="E37:F37"/>
    <mergeCell ref="E38:F38"/>
    <mergeCell ref="E39:F39"/>
    <mergeCell ref="E40:F40"/>
    <mergeCell ref="E32:F32"/>
    <mergeCell ref="E33:F33"/>
    <mergeCell ref="E34:F34"/>
    <mergeCell ref="E35:F35"/>
    <mergeCell ref="E36:F36"/>
    <mergeCell ref="E27:F27"/>
    <mergeCell ref="E28:F28"/>
    <mergeCell ref="E29:F29"/>
    <mergeCell ref="E30:F30"/>
    <mergeCell ref="E31:F31"/>
    <mergeCell ref="E22:F22"/>
    <mergeCell ref="E23:F23"/>
    <mergeCell ref="E24:F24"/>
    <mergeCell ref="E25:F25"/>
    <mergeCell ref="E26:F26"/>
    <mergeCell ref="E17:F17"/>
    <mergeCell ref="E18:F18"/>
    <mergeCell ref="E19:F19"/>
    <mergeCell ref="E20:F20"/>
    <mergeCell ref="E21:F21"/>
    <mergeCell ref="E15:F15"/>
    <mergeCell ref="E16:F16"/>
    <mergeCell ref="E9:F9"/>
    <mergeCell ref="E10:F10"/>
    <mergeCell ref="E11:F11"/>
    <mergeCell ref="E12:F12"/>
    <mergeCell ref="E13:F13"/>
    <mergeCell ref="E14:F14"/>
  </mergeCells>
  <phoneticPr fontId="2"/>
  <dataValidations count="4">
    <dataValidation allowBlank="1" showErrorMessage="1" sqref="G10:XFD1048576 E10:E1048576 F17:F1048576 B10:B1048576" xr:uid="{0D75D92A-54B4-4B81-BA15-E19FCA18A952}"/>
    <dataValidation type="list" allowBlank="1" showErrorMessage="1" sqref="D10:D1048576" xr:uid="{0510F660-F251-4FBA-B004-0FA2A94A02DC}">
      <formula1>"A:確定済,B:内諾済,C:調整中,D:計画段階"</formula1>
    </dataValidation>
    <dataValidation type="list" allowBlank="1" showInputMessage="1" showErrorMessage="1" sqref="A10:A1048576" xr:uid="{5EBBA6B1-3C14-4159-B5C6-EE55E6A9417D}">
      <formula1>$B$4:$E$4</formula1>
    </dataValidation>
    <dataValidation type="whole" imeMode="disabled" operator="greaterThanOrEqual" allowBlank="1" showErrorMessage="1" sqref="C10:C1048576" xr:uid="{C2CFFFFE-1537-40E7-9131-9528C8FBBCAF}">
      <formula1>0</formula1>
    </dataValidation>
  </dataValidations>
  <pageMargins left="0.59055118110236227" right="0.59055118110236227" top="0.74803149606299213" bottom="0.74803149606299213" header="0.31496062992125984" footer="0.31496062992125984"/>
  <pageSetup paperSize="9" scale="83" fitToHeight="0" orientation="portrait" r:id="rId1"/>
  <headerFooter>
    <oddHeader xml:space="preserve">&amp;R&amp;9 </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R110"/>
  <sheetViews>
    <sheetView showGridLines="0" zoomScale="70" zoomScaleNormal="70" workbookViewId="0">
      <pane ySplit="7" topLeftCell="A8" activePane="bottomLeft" state="frozen"/>
      <selection pane="bottomLeft" activeCell="J2" sqref="J2"/>
    </sheetView>
  </sheetViews>
  <sheetFormatPr baseColWidth="10" defaultColWidth="9" defaultRowHeight="17"/>
  <cols>
    <col min="1" max="1" width="19.6640625" style="2" customWidth="1"/>
    <col min="2" max="2" width="15.6640625" style="1" customWidth="1"/>
    <col min="3" max="3" width="14.1640625" style="1" customWidth="1"/>
    <col min="4" max="4" width="14.1640625" style="1" hidden="1" customWidth="1"/>
    <col min="5" max="14" width="14.1640625" style="1" customWidth="1"/>
    <col min="15" max="15" width="57.1640625" style="1" bestFit="1" customWidth="1"/>
    <col min="16" max="16" width="2.6640625" style="4" customWidth="1"/>
    <col min="17" max="18" width="15.6640625" style="4" customWidth="1"/>
    <col min="19" max="16384" width="9" style="4"/>
  </cols>
  <sheetData>
    <row r="1" spans="1:18">
      <c r="A1" s="12" t="s">
        <v>57</v>
      </c>
      <c r="B1" s="9"/>
      <c r="C1" s="9"/>
      <c r="D1" s="9"/>
      <c r="E1" s="9"/>
      <c r="F1" s="10"/>
      <c r="G1" s="11"/>
      <c r="H1" s="11"/>
      <c r="I1" s="6"/>
      <c r="J1" s="7"/>
      <c r="K1" s="7"/>
      <c r="L1" s="7"/>
      <c r="M1" s="7"/>
      <c r="N1" s="7"/>
      <c r="O1" s="6"/>
    </row>
    <row r="2" spans="1:18">
      <c r="A2" s="8"/>
      <c r="B2" s="8"/>
      <c r="C2" s="55"/>
      <c r="D2" s="55"/>
      <c r="E2" s="9"/>
      <c r="F2" s="10"/>
      <c r="G2" s="11"/>
      <c r="H2" s="11"/>
      <c r="I2" s="6"/>
      <c r="J2" s="7"/>
      <c r="K2" s="7"/>
      <c r="L2" s="7"/>
      <c r="M2" s="7"/>
      <c r="N2" s="7"/>
      <c r="O2" s="6"/>
    </row>
    <row r="3" spans="1:18">
      <c r="A3" s="8" t="str">
        <f>IF(資金計画書!$E$2="資金分配団体","「管理的経費」「プログラム・オフィサー（PO）関連経費」「評価関連経費（資金分配団体用）」の調達金額の積算根拠として、会計科目別に予定している支出項目および金額を入力してください。","「直接事業費」「管理的経費」「評価関連経費」の調達金額の積算根拠として、会計科目別に予定している支出項目および金額を入力してください。")</f>
        <v>「直接事業費」「管理的経費」「評価関連経費」の調達金額の積算根拠として、会計科目別に予定している支出項目および金額を入力してください。</v>
      </c>
      <c r="B3" s="8"/>
      <c r="C3" s="55"/>
      <c r="D3" s="55"/>
      <c r="E3" s="9"/>
      <c r="F3" s="10"/>
      <c r="G3" s="11"/>
      <c r="H3" s="11"/>
      <c r="I3" s="6"/>
      <c r="J3" s="7"/>
      <c r="K3" s="7"/>
      <c r="L3" s="7"/>
      <c r="M3" s="7"/>
      <c r="N3" s="7"/>
      <c r="O3" s="6"/>
    </row>
    <row r="4" spans="1:18">
      <c r="A4" s="8" t="s">
        <v>58</v>
      </c>
      <c r="B4" s="8"/>
      <c r="C4" s="55"/>
      <c r="D4" s="55"/>
      <c r="E4" s="9"/>
      <c r="F4" s="10"/>
      <c r="G4" s="11"/>
      <c r="H4" s="11"/>
      <c r="I4" s="6"/>
      <c r="J4" s="7"/>
      <c r="K4" s="7"/>
      <c r="L4" s="7"/>
      <c r="M4" s="7"/>
      <c r="N4" s="7"/>
      <c r="O4" s="6"/>
    </row>
    <row r="5" spans="1:18" ht="15.75" customHeight="1">
      <c r="A5" s="175" t="s">
        <v>59</v>
      </c>
      <c r="B5" s="175" t="s">
        <v>60</v>
      </c>
      <c r="C5" s="171" t="s">
        <v>61</v>
      </c>
      <c r="D5" s="172"/>
      <c r="E5" s="172"/>
      <c r="F5" s="172"/>
      <c r="G5" s="172"/>
      <c r="H5" s="172"/>
      <c r="I5" s="172"/>
      <c r="J5" s="173"/>
      <c r="K5" s="171" t="s">
        <v>62</v>
      </c>
      <c r="L5" s="172"/>
      <c r="M5" s="172"/>
      <c r="N5" s="173"/>
      <c r="O5" s="177" t="s">
        <v>63</v>
      </c>
      <c r="Q5" s="167" t="s">
        <v>64</v>
      </c>
      <c r="R5" s="168"/>
    </row>
    <row r="6" spans="1:18" ht="36">
      <c r="A6" s="176"/>
      <c r="B6" s="176"/>
      <c r="C6" s="93" t="s">
        <v>65</v>
      </c>
      <c r="D6" s="93" t="s">
        <v>66</v>
      </c>
      <c r="E6" s="96" t="s">
        <v>67</v>
      </c>
      <c r="F6" s="174" t="s">
        <v>68</v>
      </c>
      <c r="G6" s="174"/>
      <c r="H6" s="174" t="s">
        <v>69</v>
      </c>
      <c r="I6" s="174"/>
      <c r="J6" s="95" t="s">
        <v>70</v>
      </c>
      <c r="K6" s="95" t="s">
        <v>71</v>
      </c>
      <c r="L6" s="95" t="s">
        <v>72</v>
      </c>
      <c r="M6" s="95" t="s">
        <v>73</v>
      </c>
      <c r="N6" s="95" t="s">
        <v>74</v>
      </c>
      <c r="O6" s="178"/>
      <c r="Q6" s="169"/>
      <c r="R6" s="170"/>
    </row>
    <row r="7" spans="1:18" s="22" customFormat="1" ht="18">
      <c r="A7" s="97"/>
      <c r="B7" s="97"/>
      <c r="C7" s="97"/>
      <c r="D7" s="94"/>
      <c r="E7" s="98"/>
      <c r="F7" s="99" t="s">
        <v>75</v>
      </c>
      <c r="G7" s="99" t="s">
        <v>76</v>
      </c>
      <c r="H7" s="99" t="s">
        <v>75</v>
      </c>
      <c r="I7" s="99" t="s">
        <v>76</v>
      </c>
      <c r="J7" s="100"/>
      <c r="K7" s="100"/>
      <c r="L7" s="100"/>
      <c r="M7" s="100"/>
      <c r="N7" s="100"/>
      <c r="O7" s="98"/>
      <c r="Q7" s="54" t="s">
        <v>77</v>
      </c>
      <c r="R7" s="54" t="s">
        <v>78</v>
      </c>
    </row>
    <row r="8" spans="1:18">
      <c r="A8" s="58"/>
      <c r="B8" s="57"/>
      <c r="C8" s="114"/>
      <c r="D8" s="114"/>
      <c r="E8" s="20"/>
      <c r="F8" s="24"/>
      <c r="G8" s="25"/>
      <c r="H8" s="26"/>
      <c r="I8" s="25"/>
      <c r="J8" s="115">
        <f>E8*IF(F8="",1,F8)*IF(H8="",1,H8)</f>
        <v>0</v>
      </c>
      <c r="K8" s="31"/>
      <c r="L8" s="31"/>
      <c r="M8" s="31"/>
      <c r="N8" s="31"/>
      <c r="O8" s="27"/>
      <c r="Q8" s="66" t="str">
        <f>IF(AND(R8&lt;&gt;"",R8&lt;&gt;0),"ERROR","")</f>
        <v/>
      </c>
      <c r="R8" s="72" t="str">
        <f>IFERROR(IF(AND(J8="",SUM(K8:N8)&gt;0),SUM(K8:N8),IF(SUM(K8:N8)-J8=0,"",SUM(K8:N8)-J8)),"")</f>
        <v/>
      </c>
    </row>
    <row r="9" spans="1:18">
      <c r="A9" s="58"/>
      <c r="B9" s="57"/>
      <c r="C9" s="56"/>
      <c r="D9" s="114"/>
      <c r="E9" s="28"/>
      <c r="F9" s="24"/>
      <c r="G9" s="25"/>
      <c r="H9" s="26"/>
      <c r="I9" s="25"/>
      <c r="J9" s="115">
        <f t="shared" ref="J9:J63" si="0">E9*IF(F9="",1,F9)*IF(H9="",1,H9)</f>
        <v>0</v>
      </c>
      <c r="K9" s="31"/>
      <c r="L9" s="31"/>
      <c r="M9" s="31"/>
      <c r="N9" s="31"/>
      <c r="O9" s="27"/>
      <c r="Q9" s="66" t="str">
        <f t="shared" ref="Q9:Q66" si="1">IF(AND(R9&lt;&gt;"",R9&lt;&gt;0),"ERROR","")</f>
        <v/>
      </c>
      <c r="R9" s="72" t="str">
        <f t="shared" ref="R9:R66" si="2">IFERROR(IF(AND(J9="",SUM(K9:N9)&gt;0),SUM(K9:N9),IF(SUM(K9:N9)-J9=0,"",SUM(K9:N9)-J9)),"")</f>
        <v/>
      </c>
    </row>
    <row r="10" spans="1:18">
      <c r="A10" s="58"/>
      <c r="B10" s="57"/>
      <c r="C10" s="114"/>
      <c r="D10" s="114"/>
      <c r="E10" s="28"/>
      <c r="F10" s="29"/>
      <c r="G10" s="25"/>
      <c r="H10" s="30"/>
      <c r="I10" s="25"/>
      <c r="J10" s="115">
        <f t="shared" si="0"/>
        <v>0</v>
      </c>
      <c r="K10" s="31"/>
      <c r="L10" s="31"/>
      <c r="M10" s="31"/>
      <c r="N10" s="31"/>
      <c r="O10" s="27"/>
      <c r="Q10" s="66" t="str">
        <f t="shared" si="1"/>
        <v/>
      </c>
      <c r="R10" s="72" t="str">
        <f t="shared" si="2"/>
        <v/>
      </c>
    </row>
    <row r="11" spans="1:18">
      <c r="A11" s="58"/>
      <c r="B11" s="57"/>
      <c r="C11" s="114"/>
      <c r="D11" s="114"/>
      <c r="E11" s="28"/>
      <c r="F11" s="24"/>
      <c r="G11" s="25"/>
      <c r="H11" s="26"/>
      <c r="I11" s="25"/>
      <c r="J11" s="115">
        <f t="shared" si="0"/>
        <v>0</v>
      </c>
      <c r="K11" s="31"/>
      <c r="L11" s="31"/>
      <c r="M11" s="31"/>
      <c r="N11" s="31"/>
      <c r="O11" s="27"/>
      <c r="Q11" s="66" t="str">
        <f t="shared" si="1"/>
        <v/>
      </c>
      <c r="R11" s="72" t="str">
        <f t="shared" si="2"/>
        <v/>
      </c>
    </row>
    <row r="12" spans="1:18">
      <c r="A12" s="58"/>
      <c r="B12" s="57"/>
      <c r="C12" s="56"/>
      <c r="D12" s="114"/>
      <c r="E12" s="31"/>
      <c r="F12" s="26"/>
      <c r="G12" s="25"/>
      <c r="H12" s="26"/>
      <c r="I12" s="25"/>
      <c r="J12" s="115">
        <f t="shared" si="0"/>
        <v>0</v>
      </c>
      <c r="K12" s="31"/>
      <c r="L12" s="31"/>
      <c r="M12" s="31"/>
      <c r="N12" s="31"/>
      <c r="O12" s="27"/>
      <c r="Q12" s="66" t="str">
        <f t="shared" si="1"/>
        <v/>
      </c>
      <c r="R12" s="72" t="str">
        <f t="shared" si="2"/>
        <v/>
      </c>
    </row>
    <row r="13" spans="1:18">
      <c r="A13" s="58"/>
      <c r="B13" s="57"/>
      <c r="C13" s="114"/>
      <c r="D13" s="114"/>
      <c r="E13" s="28"/>
      <c r="F13" s="30"/>
      <c r="G13" s="25"/>
      <c r="H13" s="30"/>
      <c r="I13" s="25"/>
      <c r="J13" s="115">
        <f t="shared" si="0"/>
        <v>0</v>
      </c>
      <c r="K13" s="31"/>
      <c r="L13" s="31"/>
      <c r="M13" s="31"/>
      <c r="N13" s="31"/>
      <c r="O13" s="32"/>
      <c r="Q13" s="66" t="str">
        <f t="shared" si="1"/>
        <v/>
      </c>
      <c r="R13" s="72" t="str">
        <f t="shared" si="2"/>
        <v/>
      </c>
    </row>
    <row r="14" spans="1:18">
      <c r="A14" s="58"/>
      <c r="B14" s="57"/>
      <c r="C14" s="114"/>
      <c r="D14" s="114"/>
      <c r="E14" s="28"/>
      <c r="F14" s="30"/>
      <c r="G14" s="25"/>
      <c r="H14" s="30"/>
      <c r="I14" s="25"/>
      <c r="J14" s="115">
        <f t="shared" si="0"/>
        <v>0</v>
      </c>
      <c r="K14" s="31"/>
      <c r="L14" s="31"/>
      <c r="M14" s="31"/>
      <c r="N14" s="31"/>
      <c r="O14" s="27"/>
      <c r="Q14" s="66" t="str">
        <f t="shared" si="1"/>
        <v/>
      </c>
      <c r="R14" s="72" t="str">
        <f t="shared" si="2"/>
        <v/>
      </c>
    </row>
    <row r="15" spans="1:18">
      <c r="A15" s="58"/>
      <c r="B15" s="57"/>
      <c r="C15" s="114"/>
      <c r="D15" s="114"/>
      <c r="E15" s="28"/>
      <c r="F15" s="26"/>
      <c r="G15" s="25"/>
      <c r="H15" s="30"/>
      <c r="I15" s="25"/>
      <c r="J15" s="115">
        <f t="shared" si="0"/>
        <v>0</v>
      </c>
      <c r="K15" s="31"/>
      <c r="L15" s="31"/>
      <c r="M15" s="31"/>
      <c r="N15" s="31"/>
      <c r="O15" s="32"/>
      <c r="Q15" s="66" t="str">
        <f t="shared" si="1"/>
        <v/>
      </c>
      <c r="R15" s="72" t="str">
        <f t="shared" si="2"/>
        <v/>
      </c>
    </row>
    <row r="16" spans="1:18">
      <c r="A16" s="58"/>
      <c r="B16" s="57"/>
      <c r="C16" s="114"/>
      <c r="D16" s="114"/>
      <c r="E16" s="28"/>
      <c r="F16" s="26"/>
      <c r="G16" s="25"/>
      <c r="H16" s="30"/>
      <c r="I16" s="25"/>
      <c r="J16" s="115">
        <f t="shared" si="0"/>
        <v>0</v>
      </c>
      <c r="K16" s="31"/>
      <c r="L16" s="31"/>
      <c r="M16" s="31"/>
      <c r="N16" s="31"/>
      <c r="O16" s="32"/>
      <c r="Q16" s="66" t="str">
        <f t="shared" si="1"/>
        <v/>
      </c>
      <c r="R16" s="72" t="str">
        <f t="shared" si="2"/>
        <v/>
      </c>
    </row>
    <row r="17" spans="1:18">
      <c r="A17" s="58"/>
      <c r="B17" s="57"/>
      <c r="C17" s="114"/>
      <c r="D17" s="114"/>
      <c r="E17" s="28"/>
      <c r="F17" s="30"/>
      <c r="G17" s="25"/>
      <c r="H17" s="30"/>
      <c r="I17" s="25"/>
      <c r="J17" s="115">
        <f t="shared" si="0"/>
        <v>0</v>
      </c>
      <c r="K17" s="31"/>
      <c r="L17" s="31"/>
      <c r="M17" s="31"/>
      <c r="N17" s="31"/>
      <c r="O17" s="32"/>
      <c r="Q17" s="66" t="str">
        <f t="shared" si="1"/>
        <v/>
      </c>
      <c r="R17" s="72" t="str">
        <f t="shared" si="2"/>
        <v/>
      </c>
    </row>
    <row r="18" spans="1:18">
      <c r="A18" s="58"/>
      <c r="B18" s="57"/>
      <c r="C18" s="114"/>
      <c r="D18" s="114"/>
      <c r="E18" s="28"/>
      <c r="F18" s="30"/>
      <c r="G18" s="25"/>
      <c r="H18" s="30"/>
      <c r="I18" s="25"/>
      <c r="J18" s="115">
        <f t="shared" si="0"/>
        <v>0</v>
      </c>
      <c r="K18" s="31"/>
      <c r="L18" s="31"/>
      <c r="M18" s="31"/>
      <c r="N18" s="31"/>
      <c r="O18" s="32"/>
      <c r="Q18" s="66" t="str">
        <f t="shared" si="1"/>
        <v/>
      </c>
      <c r="R18" s="72" t="str">
        <f t="shared" si="2"/>
        <v/>
      </c>
    </row>
    <row r="19" spans="1:18">
      <c r="A19" s="58"/>
      <c r="B19" s="57"/>
      <c r="C19" s="56"/>
      <c r="D19" s="114"/>
      <c r="E19" s="20"/>
      <c r="F19" s="24"/>
      <c r="G19" s="25"/>
      <c r="H19" s="26"/>
      <c r="I19" s="25"/>
      <c r="J19" s="115">
        <f t="shared" si="0"/>
        <v>0</v>
      </c>
      <c r="K19" s="31"/>
      <c r="L19" s="31"/>
      <c r="M19" s="31"/>
      <c r="N19" s="31"/>
      <c r="O19" s="27"/>
      <c r="Q19" s="66" t="str">
        <f t="shared" si="1"/>
        <v/>
      </c>
      <c r="R19" s="72" t="str">
        <f t="shared" si="2"/>
        <v/>
      </c>
    </row>
    <row r="20" spans="1:18">
      <c r="A20" s="58"/>
      <c r="B20" s="57"/>
      <c r="C20" s="56"/>
      <c r="D20" s="114"/>
      <c r="E20" s="20"/>
      <c r="F20" s="24"/>
      <c r="G20" s="25"/>
      <c r="H20" s="26"/>
      <c r="I20" s="25"/>
      <c r="J20" s="115">
        <f t="shared" si="0"/>
        <v>0</v>
      </c>
      <c r="K20" s="31"/>
      <c r="L20" s="31"/>
      <c r="M20" s="31"/>
      <c r="N20" s="31"/>
      <c r="O20" s="27"/>
      <c r="Q20" s="66" t="str">
        <f t="shared" si="1"/>
        <v/>
      </c>
      <c r="R20" s="72" t="str">
        <f t="shared" si="2"/>
        <v/>
      </c>
    </row>
    <row r="21" spans="1:18">
      <c r="A21" s="58"/>
      <c r="B21" s="57"/>
      <c r="C21" s="56"/>
      <c r="D21" s="114"/>
      <c r="E21" s="20"/>
      <c r="F21" s="24"/>
      <c r="G21" s="25"/>
      <c r="H21" s="26"/>
      <c r="I21" s="25"/>
      <c r="J21" s="115">
        <f t="shared" si="0"/>
        <v>0</v>
      </c>
      <c r="K21" s="31"/>
      <c r="L21" s="31"/>
      <c r="M21" s="31"/>
      <c r="N21" s="31"/>
      <c r="O21" s="27"/>
      <c r="Q21" s="66" t="str">
        <f t="shared" si="1"/>
        <v/>
      </c>
      <c r="R21" s="72" t="str">
        <f t="shared" si="2"/>
        <v/>
      </c>
    </row>
    <row r="22" spans="1:18">
      <c r="A22" s="58"/>
      <c r="B22" s="57"/>
      <c r="C22" s="114"/>
      <c r="D22" s="114"/>
      <c r="E22" s="20"/>
      <c r="F22" s="29"/>
      <c r="G22" s="25"/>
      <c r="H22" s="30"/>
      <c r="I22" s="25"/>
      <c r="J22" s="115">
        <f t="shared" si="0"/>
        <v>0</v>
      </c>
      <c r="K22" s="31"/>
      <c r="L22" s="31"/>
      <c r="M22" s="31"/>
      <c r="N22" s="31"/>
      <c r="O22" s="27"/>
      <c r="Q22" s="66" t="str">
        <f t="shared" si="1"/>
        <v/>
      </c>
      <c r="R22" s="72" t="str">
        <f t="shared" si="2"/>
        <v/>
      </c>
    </row>
    <row r="23" spans="1:18">
      <c r="A23" s="58"/>
      <c r="B23" s="57"/>
      <c r="C23" s="114"/>
      <c r="D23" s="114"/>
      <c r="E23" s="20"/>
      <c r="F23" s="24"/>
      <c r="G23" s="25"/>
      <c r="H23" s="26"/>
      <c r="I23" s="25"/>
      <c r="J23" s="115">
        <f t="shared" si="0"/>
        <v>0</v>
      </c>
      <c r="K23" s="31"/>
      <c r="L23" s="31"/>
      <c r="M23" s="31"/>
      <c r="N23" s="31"/>
      <c r="O23" s="27"/>
      <c r="Q23" s="66" t="str">
        <f t="shared" si="1"/>
        <v/>
      </c>
      <c r="R23" s="72" t="str">
        <f t="shared" si="2"/>
        <v/>
      </c>
    </row>
    <row r="24" spans="1:18">
      <c r="A24" s="58"/>
      <c r="B24" s="57"/>
      <c r="C24" s="56"/>
      <c r="D24" s="114"/>
      <c r="E24" s="31"/>
      <c r="F24" s="30"/>
      <c r="G24" s="25"/>
      <c r="H24" s="26"/>
      <c r="I24" s="25"/>
      <c r="J24" s="115">
        <f t="shared" si="0"/>
        <v>0</v>
      </c>
      <c r="K24" s="31"/>
      <c r="L24" s="31"/>
      <c r="M24" s="31"/>
      <c r="N24" s="31"/>
      <c r="O24" s="27"/>
      <c r="Q24" s="66" t="str">
        <f t="shared" si="1"/>
        <v/>
      </c>
      <c r="R24" s="72" t="str">
        <f t="shared" si="2"/>
        <v/>
      </c>
    </row>
    <row r="25" spans="1:18">
      <c r="A25" s="58"/>
      <c r="B25" s="57"/>
      <c r="C25" s="114"/>
      <c r="D25" s="114"/>
      <c r="E25" s="20"/>
      <c r="F25" s="30"/>
      <c r="G25" s="25"/>
      <c r="H25" s="30"/>
      <c r="I25" s="25"/>
      <c r="J25" s="115">
        <f t="shared" si="0"/>
        <v>0</v>
      </c>
      <c r="K25" s="31"/>
      <c r="L25" s="31"/>
      <c r="M25" s="31"/>
      <c r="N25" s="31"/>
      <c r="O25" s="27"/>
      <c r="Q25" s="66" t="str">
        <f t="shared" si="1"/>
        <v/>
      </c>
      <c r="R25" s="72" t="str">
        <f t="shared" si="2"/>
        <v/>
      </c>
    </row>
    <row r="26" spans="1:18">
      <c r="A26" s="58"/>
      <c r="B26" s="57"/>
      <c r="C26" s="114"/>
      <c r="D26" s="114"/>
      <c r="E26" s="20"/>
      <c r="F26" s="30"/>
      <c r="G26" s="25"/>
      <c r="H26" s="30"/>
      <c r="I26" s="25"/>
      <c r="J26" s="115">
        <f t="shared" si="0"/>
        <v>0</v>
      </c>
      <c r="K26" s="31"/>
      <c r="L26" s="31"/>
      <c r="M26" s="31"/>
      <c r="N26" s="31"/>
      <c r="O26" s="32"/>
      <c r="Q26" s="66" t="str">
        <f t="shared" si="1"/>
        <v/>
      </c>
      <c r="R26" s="72" t="str">
        <f t="shared" si="2"/>
        <v/>
      </c>
    </row>
    <row r="27" spans="1:18">
      <c r="A27" s="58"/>
      <c r="B27" s="57"/>
      <c r="C27" s="114"/>
      <c r="D27" s="114"/>
      <c r="E27" s="20"/>
      <c r="F27" s="30"/>
      <c r="G27" s="25"/>
      <c r="H27" s="30"/>
      <c r="I27" s="25"/>
      <c r="J27" s="115">
        <f t="shared" si="0"/>
        <v>0</v>
      </c>
      <c r="K27" s="31"/>
      <c r="L27" s="31"/>
      <c r="M27" s="31"/>
      <c r="N27" s="31"/>
      <c r="O27" s="27"/>
      <c r="Q27" s="66" t="str">
        <f t="shared" si="1"/>
        <v/>
      </c>
      <c r="R27" s="72" t="str">
        <f t="shared" si="2"/>
        <v/>
      </c>
    </row>
    <row r="28" spans="1:18">
      <c r="A28" s="58"/>
      <c r="B28" s="57"/>
      <c r="C28" s="114"/>
      <c r="D28" s="114"/>
      <c r="E28" s="20"/>
      <c r="F28" s="30"/>
      <c r="G28" s="25"/>
      <c r="H28" s="30"/>
      <c r="I28" s="25"/>
      <c r="J28" s="115">
        <f t="shared" si="0"/>
        <v>0</v>
      </c>
      <c r="K28" s="31"/>
      <c r="L28" s="31"/>
      <c r="M28" s="31"/>
      <c r="N28" s="31"/>
      <c r="O28" s="32"/>
      <c r="Q28" s="66" t="str">
        <f t="shared" si="1"/>
        <v/>
      </c>
      <c r="R28" s="72" t="str">
        <f t="shared" si="2"/>
        <v/>
      </c>
    </row>
    <row r="29" spans="1:18">
      <c r="A29" s="58"/>
      <c r="B29" s="57"/>
      <c r="C29" s="114"/>
      <c r="D29" s="114"/>
      <c r="E29" s="20"/>
      <c r="F29" s="30"/>
      <c r="G29" s="25"/>
      <c r="H29" s="30"/>
      <c r="I29" s="25"/>
      <c r="J29" s="115">
        <f t="shared" si="0"/>
        <v>0</v>
      </c>
      <c r="K29" s="31"/>
      <c r="L29" s="31"/>
      <c r="M29" s="31"/>
      <c r="N29" s="31"/>
      <c r="O29" s="32"/>
      <c r="Q29" s="66" t="str">
        <f t="shared" si="1"/>
        <v/>
      </c>
      <c r="R29" s="72" t="str">
        <f t="shared" si="2"/>
        <v/>
      </c>
    </row>
    <row r="30" spans="1:18">
      <c r="A30" s="58"/>
      <c r="B30" s="57"/>
      <c r="C30" s="56"/>
      <c r="D30" s="114"/>
      <c r="E30" s="20"/>
      <c r="F30" s="24"/>
      <c r="G30" s="25"/>
      <c r="H30" s="26"/>
      <c r="I30" s="25"/>
      <c r="J30" s="115">
        <f t="shared" si="0"/>
        <v>0</v>
      </c>
      <c r="K30" s="31"/>
      <c r="L30" s="31"/>
      <c r="M30" s="31"/>
      <c r="N30" s="31"/>
      <c r="O30" s="27"/>
      <c r="Q30" s="66" t="str">
        <f t="shared" si="1"/>
        <v/>
      </c>
      <c r="R30" s="72" t="str">
        <f t="shared" si="2"/>
        <v/>
      </c>
    </row>
    <row r="31" spans="1:18">
      <c r="A31" s="58"/>
      <c r="B31" s="57"/>
      <c r="C31" s="56"/>
      <c r="D31" s="114"/>
      <c r="E31" s="20"/>
      <c r="F31" s="24"/>
      <c r="G31" s="25"/>
      <c r="H31" s="26"/>
      <c r="I31" s="25"/>
      <c r="J31" s="115">
        <f t="shared" si="0"/>
        <v>0</v>
      </c>
      <c r="K31" s="31"/>
      <c r="L31" s="31"/>
      <c r="M31" s="31"/>
      <c r="N31" s="31"/>
      <c r="O31" s="27"/>
      <c r="Q31" s="66" t="str">
        <f t="shared" si="1"/>
        <v/>
      </c>
      <c r="R31" s="72" t="str">
        <f t="shared" si="2"/>
        <v/>
      </c>
    </row>
    <row r="32" spans="1:18">
      <c r="A32" s="58"/>
      <c r="B32" s="57"/>
      <c r="C32" s="56"/>
      <c r="D32" s="114"/>
      <c r="E32" s="20"/>
      <c r="F32" s="24"/>
      <c r="G32" s="25"/>
      <c r="H32" s="26"/>
      <c r="I32" s="25"/>
      <c r="J32" s="115">
        <f t="shared" si="0"/>
        <v>0</v>
      </c>
      <c r="K32" s="31"/>
      <c r="L32" s="31"/>
      <c r="M32" s="31"/>
      <c r="N32" s="31"/>
      <c r="O32" s="27"/>
      <c r="Q32" s="66" t="str">
        <f t="shared" si="1"/>
        <v/>
      </c>
      <c r="R32" s="72" t="str">
        <f t="shared" si="2"/>
        <v/>
      </c>
    </row>
    <row r="33" spans="1:18">
      <c r="A33" s="58"/>
      <c r="B33" s="57"/>
      <c r="C33" s="114"/>
      <c r="D33" s="114"/>
      <c r="E33" s="20"/>
      <c r="F33" s="29"/>
      <c r="G33" s="25"/>
      <c r="H33" s="30"/>
      <c r="I33" s="25"/>
      <c r="J33" s="115">
        <f t="shared" si="0"/>
        <v>0</v>
      </c>
      <c r="K33" s="31"/>
      <c r="L33" s="31"/>
      <c r="M33" s="31"/>
      <c r="N33" s="31"/>
      <c r="O33" s="27"/>
      <c r="Q33" s="66" t="str">
        <f t="shared" si="1"/>
        <v/>
      </c>
      <c r="R33" s="72" t="str">
        <f t="shared" si="2"/>
        <v/>
      </c>
    </row>
    <row r="34" spans="1:18">
      <c r="A34" s="58"/>
      <c r="B34" s="57"/>
      <c r="C34" s="114"/>
      <c r="D34" s="114"/>
      <c r="E34" s="20"/>
      <c r="F34" s="24"/>
      <c r="G34" s="25"/>
      <c r="H34" s="26"/>
      <c r="I34" s="25"/>
      <c r="J34" s="115">
        <f t="shared" si="0"/>
        <v>0</v>
      </c>
      <c r="K34" s="31"/>
      <c r="L34" s="31"/>
      <c r="M34" s="31"/>
      <c r="N34" s="31"/>
      <c r="O34" s="27"/>
      <c r="Q34" s="66" t="str">
        <f t="shared" si="1"/>
        <v/>
      </c>
      <c r="R34" s="72" t="str">
        <f t="shared" si="2"/>
        <v/>
      </c>
    </row>
    <row r="35" spans="1:18">
      <c r="A35" s="58"/>
      <c r="B35" s="57"/>
      <c r="C35" s="56"/>
      <c r="D35" s="114"/>
      <c r="E35" s="31"/>
      <c r="F35" s="30"/>
      <c r="G35" s="25"/>
      <c r="H35" s="26"/>
      <c r="I35" s="25"/>
      <c r="J35" s="115">
        <f t="shared" si="0"/>
        <v>0</v>
      </c>
      <c r="K35" s="31"/>
      <c r="L35" s="31"/>
      <c r="M35" s="31"/>
      <c r="N35" s="31"/>
      <c r="O35" s="27"/>
      <c r="Q35" s="66" t="str">
        <f t="shared" si="1"/>
        <v/>
      </c>
      <c r="R35" s="72" t="str">
        <f t="shared" si="2"/>
        <v/>
      </c>
    </row>
    <row r="36" spans="1:18">
      <c r="A36" s="58"/>
      <c r="B36" s="57"/>
      <c r="C36" s="114"/>
      <c r="D36" s="114"/>
      <c r="E36" s="20"/>
      <c r="F36" s="30"/>
      <c r="G36" s="25"/>
      <c r="H36" s="30"/>
      <c r="I36" s="25"/>
      <c r="J36" s="115">
        <f t="shared" si="0"/>
        <v>0</v>
      </c>
      <c r="K36" s="31"/>
      <c r="L36" s="31"/>
      <c r="M36" s="31"/>
      <c r="N36" s="31"/>
      <c r="O36" s="27"/>
      <c r="Q36" s="66" t="str">
        <f t="shared" si="1"/>
        <v/>
      </c>
      <c r="R36" s="72" t="str">
        <f t="shared" si="2"/>
        <v/>
      </c>
    </row>
    <row r="37" spans="1:18">
      <c r="A37" s="58"/>
      <c r="B37" s="57"/>
      <c r="C37" s="114"/>
      <c r="D37" s="114"/>
      <c r="E37" s="20"/>
      <c r="F37" s="30"/>
      <c r="G37" s="25"/>
      <c r="H37" s="30"/>
      <c r="I37" s="25"/>
      <c r="J37" s="115">
        <f t="shared" si="0"/>
        <v>0</v>
      </c>
      <c r="K37" s="31"/>
      <c r="L37" s="31"/>
      <c r="M37" s="31"/>
      <c r="N37" s="31"/>
      <c r="O37" s="32"/>
      <c r="Q37" s="66" t="str">
        <f t="shared" si="1"/>
        <v/>
      </c>
      <c r="R37" s="72" t="str">
        <f t="shared" si="2"/>
        <v/>
      </c>
    </row>
    <row r="38" spans="1:18">
      <c r="A38" s="58"/>
      <c r="B38" s="57"/>
      <c r="C38" s="114"/>
      <c r="D38" s="114"/>
      <c r="E38" s="20"/>
      <c r="F38" s="30"/>
      <c r="G38" s="25"/>
      <c r="H38" s="30"/>
      <c r="I38" s="25"/>
      <c r="J38" s="115">
        <f t="shared" si="0"/>
        <v>0</v>
      </c>
      <c r="K38" s="31"/>
      <c r="L38" s="31"/>
      <c r="M38" s="31"/>
      <c r="N38" s="31"/>
      <c r="O38" s="27"/>
      <c r="Q38" s="66" t="str">
        <f t="shared" si="1"/>
        <v/>
      </c>
      <c r="R38" s="72" t="str">
        <f t="shared" si="2"/>
        <v/>
      </c>
    </row>
    <row r="39" spans="1:18">
      <c r="A39" s="58"/>
      <c r="B39" s="57"/>
      <c r="C39" s="114"/>
      <c r="D39" s="114"/>
      <c r="E39" s="20"/>
      <c r="F39" s="30"/>
      <c r="G39" s="25"/>
      <c r="H39" s="30"/>
      <c r="I39" s="25"/>
      <c r="J39" s="115">
        <f t="shared" si="0"/>
        <v>0</v>
      </c>
      <c r="K39" s="31"/>
      <c r="L39" s="31"/>
      <c r="M39" s="31"/>
      <c r="N39" s="31"/>
      <c r="O39" s="32"/>
      <c r="Q39" s="66" t="str">
        <f t="shared" si="1"/>
        <v/>
      </c>
      <c r="R39" s="72" t="str">
        <f t="shared" si="2"/>
        <v/>
      </c>
    </row>
    <row r="40" spans="1:18">
      <c r="A40" s="58"/>
      <c r="B40" s="57"/>
      <c r="C40" s="114"/>
      <c r="D40" s="114"/>
      <c r="E40" s="20"/>
      <c r="F40" s="30"/>
      <c r="G40" s="25"/>
      <c r="H40" s="30"/>
      <c r="I40" s="25"/>
      <c r="J40" s="115">
        <f t="shared" si="0"/>
        <v>0</v>
      </c>
      <c r="K40" s="31"/>
      <c r="L40" s="31"/>
      <c r="M40" s="31"/>
      <c r="N40" s="31"/>
      <c r="O40" s="32"/>
      <c r="Q40" s="66" t="str">
        <f t="shared" si="1"/>
        <v/>
      </c>
      <c r="R40" s="72" t="str">
        <f t="shared" si="2"/>
        <v/>
      </c>
    </row>
    <row r="41" spans="1:18">
      <c r="A41" s="58"/>
      <c r="B41" s="57"/>
      <c r="C41" s="114"/>
      <c r="D41" s="114"/>
      <c r="E41" s="20"/>
      <c r="F41" s="30"/>
      <c r="G41" s="25"/>
      <c r="H41" s="30"/>
      <c r="I41" s="25"/>
      <c r="J41" s="115">
        <f t="shared" si="0"/>
        <v>0</v>
      </c>
      <c r="K41" s="31"/>
      <c r="L41" s="31"/>
      <c r="M41" s="31"/>
      <c r="N41" s="31"/>
      <c r="O41" s="33"/>
      <c r="Q41" s="66" t="str">
        <f t="shared" si="1"/>
        <v/>
      </c>
      <c r="R41" s="72" t="str">
        <f t="shared" ref="R41:R65" si="3">IFERROR(IF(AND(J41="",SUM(K41:N41)&gt;0),SUM(K41:N41),IF(SUM(K41:N41)-J41=0,"",SUM(K41:N41)-J41)),"")</f>
        <v/>
      </c>
    </row>
    <row r="42" spans="1:18">
      <c r="A42" s="58"/>
      <c r="B42" s="57"/>
      <c r="C42" s="114"/>
      <c r="D42" s="114"/>
      <c r="E42" s="20"/>
      <c r="F42" s="30"/>
      <c r="G42" s="25"/>
      <c r="H42" s="30"/>
      <c r="I42" s="25"/>
      <c r="J42" s="115">
        <f t="shared" si="0"/>
        <v>0</v>
      </c>
      <c r="K42" s="31"/>
      <c r="L42" s="31"/>
      <c r="M42" s="31"/>
      <c r="N42" s="31"/>
      <c r="O42" s="33"/>
      <c r="Q42" s="66" t="str">
        <f t="shared" si="1"/>
        <v/>
      </c>
      <c r="R42" s="72" t="str">
        <f t="shared" si="3"/>
        <v/>
      </c>
    </row>
    <row r="43" spans="1:18">
      <c r="A43" s="58"/>
      <c r="B43" s="57"/>
      <c r="C43" s="114"/>
      <c r="D43" s="114"/>
      <c r="E43" s="20"/>
      <c r="F43" s="30"/>
      <c r="G43" s="25"/>
      <c r="H43" s="30"/>
      <c r="I43" s="25"/>
      <c r="J43" s="115">
        <f t="shared" si="0"/>
        <v>0</v>
      </c>
      <c r="K43" s="31"/>
      <c r="L43" s="31"/>
      <c r="M43" s="31"/>
      <c r="N43" s="31"/>
      <c r="O43" s="33"/>
      <c r="Q43" s="66" t="str">
        <f t="shared" si="1"/>
        <v/>
      </c>
      <c r="R43" s="72" t="str">
        <f t="shared" si="3"/>
        <v/>
      </c>
    </row>
    <row r="44" spans="1:18">
      <c r="A44" s="58"/>
      <c r="B44" s="57"/>
      <c r="C44" s="114"/>
      <c r="D44" s="114"/>
      <c r="E44" s="20"/>
      <c r="F44" s="30"/>
      <c r="G44" s="25"/>
      <c r="H44" s="30"/>
      <c r="I44" s="25"/>
      <c r="J44" s="115">
        <f t="shared" si="0"/>
        <v>0</v>
      </c>
      <c r="K44" s="31"/>
      <c r="L44" s="31"/>
      <c r="M44" s="31"/>
      <c r="N44" s="31"/>
      <c r="O44" s="33"/>
      <c r="Q44" s="66" t="str">
        <f t="shared" si="1"/>
        <v/>
      </c>
      <c r="R44" s="72" t="str">
        <f t="shared" si="3"/>
        <v/>
      </c>
    </row>
    <row r="45" spans="1:18">
      <c r="A45" s="58"/>
      <c r="B45" s="57"/>
      <c r="C45" s="114"/>
      <c r="D45" s="114"/>
      <c r="E45" s="20"/>
      <c r="F45" s="30"/>
      <c r="G45" s="25"/>
      <c r="H45" s="30"/>
      <c r="I45" s="25"/>
      <c r="J45" s="115">
        <f t="shared" si="0"/>
        <v>0</v>
      </c>
      <c r="K45" s="31"/>
      <c r="L45" s="31"/>
      <c r="M45" s="31"/>
      <c r="N45" s="31"/>
      <c r="O45" s="33"/>
      <c r="Q45" s="66" t="str">
        <f t="shared" si="1"/>
        <v/>
      </c>
      <c r="R45" s="72" t="str">
        <f t="shared" si="3"/>
        <v/>
      </c>
    </row>
    <row r="46" spans="1:18">
      <c r="A46" s="58"/>
      <c r="B46" s="57"/>
      <c r="C46" s="114"/>
      <c r="D46" s="114"/>
      <c r="E46" s="20"/>
      <c r="F46" s="30"/>
      <c r="G46" s="25"/>
      <c r="H46" s="30"/>
      <c r="I46" s="25"/>
      <c r="J46" s="115">
        <f t="shared" si="0"/>
        <v>0</v>
      </c>
      <c r="K46" s="31"/>
      <c r="L46" s="31"/>
      <c r="M46" s="31"/>
      <c r="N46" s="31"/>
      <c r="O46" s="33"/>
      <c r="Q46" s="66" t="str">
        <f t="shared" si="1"/>
        <v/>
      </c>
      <c r="R46" s="72" t="str">
        <f t="shared" si="3"/>
        <v/>
      </c>
    </row>
    <row r="47" spans="1:18">
      <c r="A47" s="58"/>
      <c r="B47" s="57"/>
      <c r="C47" s="56"/>
      <c r="D47" s="114"/>
      <c r="E47" s="20"/>
      <c r="F47" s="24"/>
      <c r="G47" s="25"/>
      <c r="H47" s="26"/>
      <c r="I47" s="25"/>
      <c r="J47" s="115">
        <f t="shared" si="0"/>
        <v>0</v>
      </c>
      <c r="K47" s="31"/>
      <c r="L47" s="31"/>
      <c r="M47" s="31"/>
      <c r="N47" s="31"/>
      <c r="O47" s="27"/>
      <c r="Q47" s="66" t="str">
        <f t="shared" si="1"/>
        <v/>
      </c>
      <c r="R47" s="72" t="str">
        <f t="shared" si="3"/>
        <v/>
      </c>
    </row>
    <row r="48" spans="1:18">
      <c r="A48" s="58"/>
      <c r="B48" s="57"/>
      <c r="C48" s="56"/>
      <c r="D48" s="114"/>
      <c r="E48" s="20"/>
      <c r="F48" s="24"/>
      <c r="G48" s="25"/>
      <c r="H48" s="26"/>
      <c r="I48" s="25"/>
      <c r="J48" s="115">
        <f t="shared" si="0"/>
        <v>0</v>
      </c>
      <c r="K48" s="31"/>
      <c r="L48" s="31"/>
      <c r="M48" s="31"/>
      <c r="N48" s="31"/>
      <c r="O48" s="27"/>
      <c r="Q48" s="66" t="str">
        <f t="shared" si="1"/>
        <v/>
      </c>
      <c r="R48" s="72" t="str">
        <f t="shared" si="3"/>
        <v/>
      </c>
    </row>
    <row r="49" spans="1:18">
      <c r="A49" s="58"/>
      <c r="B49" s="57"/>
      <c r="C49" s="56"/>
      <c r="D49" s="114"/>
      <c r="E49" s="20"/>
      <c r="F49" s="24"/>
      <c r="G49" s="25"/>
      <c r="H49" s="26"/>
      <c r="I49" s="25"/>
      <c r="J49" s="115">
        <f t="shared" si="0"/>
        <v>0</v>
      </c>
      <c r="K49" s="31"/>
      <c r="L49" s="31"/>
      <c r="M49" s="31"/>
      <c r="N49" s="31"/>
      <c r="O49" s="27"/>
      <c r="Q49" s="66" t="str">
        <f t="shared" si="1"/>
        <v/>
      </c>
      <c r="R49" s="72" t="str">
        <f t="shared" si="3"/>
        <v/>
      </c>
    </row>
    <row r="50" spans="1:18">
      <c r="A50" s="58"/>
      <c r="B50" s="57"/>
      <c r="C50" s="114"/>
      <c r="D50" s="114"/>
      <c r="E50" s="20"/>
      <c r="F50" s="29"/>
      <c r="G50" s="25"/>
      <c r="H50" s="30"/>
      <c r="I50" s="25"/>
      <c r="J50" s="115">
        <f t="shared" si="0"/>
        <v>0</v>
      </c>
      <c r="K50" s="31"/>
      <c r="L50" s="31"/>
      <c r="M50" s="31"/>
      <c r="N50" s="31"/>
      <c r="O50" s="27"/>
      <c r="Q50" s="66" t="str">
        <f t="shared" si="1"/>
        <v/>
      </c>
      <c r="R50" s="72" t="str">
        <f t="shared" si="3"/>
        <v/>
      </c>
    </row>
    <row r="51" spans="1:18">
      <c r="A51" s="58"/>
      <c r="B51" s="57"/>
      <c r="C51" s="114"/>
      <c r="D51" s="114"/>
      <c r="E51" s="20"/>
      <c r="F51" s="24"/>
      <c r="G51" s="25"/>
      <c r="H51" s="26"/>
      <c r="I51" s="25"/>
      <c r="J51" s="115">
        <f t="shared" si="0"/>
        <v>0</v>
      </c>
      <c r="K51" s="31"/>
      <c r="L51" s="31"/>
      <c r="M51" s="31"/>
      <c r="N51" s="31"/>
      <c r="O51" s="27"/>
      <c r="Q51" s="66" t="str">
        <f t="shared" si="1"/>
        <v/>
      </c>
      <c r="R51" s="72" t="str">
        <f t="shared" si="3"/>
        <v/>
      </c>
    </row>
    <row r="52" spans="1:18">
      <c r="A52" s="58"/>
      <c r="B52" s="57"/>
      <c r="C52" s="114"/>
      <c r="D52" s="114"/>
      <c r="E52" s="31"/>
      <c r="F52" s="30"/>
      <c r="G52" s="25"/>
      <c r="H52" s="26"/>
      <c r="I52" s="25"/>
      <c r="J52" s="115">
        <f t="shared" si="0"/>
        <v>0</v>
      </c>
      <c r="K52" s="31"/>
      <c r="L52" s="31"/>
      <c r="M52" s="31"/>
      <c r="N52" s="31"/>
      <c r="O52" s="27"/>
      <c r="Q52" s="66" t="str">
        <f t="shared" si="1"/>
        <v/>
      </c>
      <c r="R52" s="72" t="str">
        <f t="shared" si="3"/>
        <v/>
      </c>
    </row>
    <row r="53" spans="1:18">
      <c r="A53" s="58"/>
      <c r="B53" s="57"/>
      <c r="C53" s="114"/>
      <c r="D53" s="114"/>
      <c r="E53" s="20"/>
      <c r="F53" s="30"/>
      <c r="G53" s="25"/>
      <c r="H53" s="30"/>
      <c r="I53" s="25"/>
      <c r="J53" s="115">
        <f t="shared" si="0"/>
        <v>0</v>
      </c>
      <c r="K53" s="31"/>
      <c r="L53" s="31"/>
      <c r="M53" s="31"/>
      <c r="N53" s="31"/>
      <c r="O53" s="27"/>
      <c r="Q53" s="66" t="str">
        <f t="shared" si="1"/>
        <v/>
      </c>
      <c r="R53" s="72" t="str">
        <f t="shared" si="3"/>
        <v/>
      </c>
    </row>
    <row r="54" spans="1:18">
      <c r="A54" s="58"/>
      <c r="B54" s="57"/>
      <c r="C54" s="114"/>
      <c r="D54" s="114"/>
      <c r="E54" s="20"/>
      <c r="F54" s="30"/>
      <c r="G54" s="25"/>
      <c r="H54" s="30"/>
      <c r="I54" s="25"/>
      <c r="J54" s="115">
        <f t="shared" si="0"/>
        <v>0</v>
      </c>
      <c r="K54" s="31"/>
      <c r="L54" s="31"/>
      <c r="M54" s="31"/>
      <c r="N54" s="31"/>
      <c r="O54" s="32"/>
      <c r="Q54" s="66" t="str">
        <f t="shared" si="1"/>
        <v/>
      </c>
      <c r="R54" s="72" t="str">
        <f t="shared" si="3"/>
        <v/>
      </c>
    </row>
    <row r="55" spans="1:18">
      <c r="A55" s="58"/>
      <c r="B55" s="57"/>
      <c r="C55" s="114"/>
      <c r="D55" s="114"/>
      <c r="E55" s="20"/>
      <c r="F55" s="30"/>
      <c r="G55" s="25"/>
      <c r="H55" s="30"/>
      <c r="I55" s="25"/>
      <c r="J55" s="115">
        <f t="shared" si="0"/>
        <v>0</v>
      </c>
      <c r="K55" s="31"/>
      <c r="L55" s="31"/>
      <c r="M55" s="31"/>
      <c r="N55" s="31"/>
      <c r="O55" s="27"/>
      <c r="Q55" s="66" t="str">
        <f t="shared" si="1"/>
        <v/>
      </c>
      <c r="R55" s="72" t="str">
        <f t="shared" si="3"/>
        <v/>
      </c>
    </row>
    <row r="56" spans="1:18">
      <c r="A56" s="58"/>
      <c r="B56" s="57"/>
      <c r="C56" s="114"/>
      <c r="D56" s="114"/>
      <c r="E56" s="20"/>
      <c r="F56" s="30"/>
      <c r="G56" s="25"/>
      <c r="H56" s="30"/>
      <c r="I56" s="25"/>
      <c r="J56" s="115">
        <f t="shared" si="0"/>
        <v>0</v>
      </c>
      <c r="K56" s="31"/>
      <c r="L56" s="31"/>
      <c r="M56" s="31"/>
      <c r="N56" s="31"/>
      <c r="O56" s="32"/>
      <c r="Q56" s="66" t="str">
        <f t="shared" si="1"/>
        <v/>
      </c>
      <c r="R56" s="72" t="str">
        <f t="shared" si="3"/>
        <v/>
      </c>
    </row>
    <row r="57" spans="1:18">
      <c r="A57" s="58"/>
      <c r="B57" s="57"/>
      <c r="C57" s="114"/>
      <c r="D57" s="114"/>
      <c r="E57" s="20"/>
      <c r="F57" s="30"/>
      <c r="G57" s="25"/>
      <c r="H57" s="30"/>
      <c r="I57" s="25"/>
      <c r="J57" s="115">
        <f t="shared" si="0"/>
        <v>0</v>
      </c>
      <c r="K57" s="31"/>
      <c r="L57" s="31"/>
      <c r="M57" s="31"/>
      <c r="N57" s="31"/>
      <c r="O57" s="27"/>
      <c r="Q57" s="66" t="str">
        <f t="shared" si="1"/>
        <v/>
      </c>
      <c r="R57" s="72" t="str">
        <f t="shared" si="3"/>
        <v/>
      </c>
    </row>
    <row r="58" spans="1:18">
      <c r="A58" s="58"/>
      <c r="B58" s="57"/>
      <c r="C58" s="114"/>
      <c r="D58" s="114"/>
      <c r="E58" s="20"/>
      <c r="F58" s="30"/>
      <c r="G58" s="25"/>
      <c r="H58" s="30"/>
      <c r="I58" s="25"/>
      <c r="J58" s="115">
        <f t="shared" si="0"/>
        <v>0</v>
      </c>
      <c r="K58" s="31"/>
      <c r="L58" s="31"/>
      <c r="M58" s="31"/>
      <c r="N58" s="31"/>
      <c r="O58" s="33"/>
      <c r="Q58" s="66" t="str">
        <f t="shared" si="1"/>
        <v/>
      </c>
      <c r="R58" s="72" t="str">
        <f t="shared" si="3"/>
        <v/>
      </c>
    </row>
    <row r="59" spans="1:18">
      <c r="A59" s="58"/>
      <c r="B59" s="57"/>
      <c r="C59" s="114"/>
      <c r="D59" s="114"/>
      <c r="E59" s="20"/>
      <c r="F59" s="30"/>
      <c r="G59" s="25"/>
      <c r="H59" s="30"/>
      <c r="I59" s="25"/>
      <c r="J59" s="115">
        <f t="shared" si="0"/>
        <v>0</v>
      </c>
      <c r="K59" s="31"/>
      <c r="L59" s="31"/>
      <c r="M59" s="31"/>
      <c r="N59" s="31"/>
      <c r="O59" s="33"/>
      <c r="Q59" s="66" t="str">
        <f t="shared" si="1"/>
        <v/>
      </c>
      <c r="R59" s="72" t="str">
        <f t="shared" si="3"/>
        <v/>
      </c>
    </row>
    <row r="60" spans="1:18">
      <c r="A60" s="58"/>
      <c r="B60" s="57"/>
      <c r="C60" s="114"/>
      <c r="D60" s="114"/>
      <c r="E60" s="20"/>
      <c r="F60" s="30"/>
      <c r="G60" s="25"/>
      <c r="H60" s="30"/>
      <c r="I60" s="25"/>
      <c r="J60" s="115">
        <f t="shared" si="0"/>
        <v>0</v>
      </c>
      <c r="K60" s="31"/>
      <c r="L60" s="31"/>
      <c r="M60" s="31"/>
      <c r="N60" s="31"/>
      <c r="O60" s="33"/>
      <c r="Q60" s="66" t="str">
        <f t="shared" si="1"/>
        <v/>
      </c>
      <c r="R60" s="72" t="str">
        <f t="shared" si="3"/>
        <v/>
      </c>
    </row>
    <row r="61" spans="1:18">
      <c r="A61" s="58"/>
      <c r="B61" s="57"/>
      <c r="C61" s="114"/>
      <c r="D61" s="114"/>
      <c r="E61" s="20"/>
      <c r="F61" s="30"/>
      <c r="G61" s="25"/>
      <c r="H61" s="30"/>
      <c r="I61" s="25"/>
      <c r="J61" s="115">
        <f t="shared" si="0"/>
        <v>0</v>
      </c>
      <c r="K61" s="31"/>
      <c r="L61" s="31"/>
      <c r="M61" s="31"/>
      <c r="N61" s="31"/>
      <c r="O61" s="33"/>
      <c r="Q61" s="66" t="str">
        <f t="shared" si="1"/>
        <v/>
      </c>
      <c r="R61" s="72" t="str">
        <f t="shared" si="3"/>
        <v/>
      </c>
    </row>
    <row r="62" spans="1:18">
      <c r="A62" s="58"/>
      <c r="B62" s="57"/>
      <c r="C62" s="114"/>
      <c r="D62" s="114"/>
      <c r="E62" s="20"/>
      <c r="F62" s="30"/>
      <c r="G62" s="25"/>
      <c r="H62" s="30"/>
      <c r="I62" s="25"/>
      <c r="J62" s="115">
        <f t="shared" si="0"/>
        <v>0</v>
      </c>
      <c r="K62" s="31"/>
      <c r="L62" s="31"/>
      <c r="M62" s="31"/>
      <c r="N62" s="31"/>
      <c r="O62" s="33"/>
      <c r="Q62" s="66" t="str">
        <f t="shared" si="1"/>
        <v/>
      </c>
      <c r="R62" s="72" t="str">
        <f t="shared" si="3"/>
        <v/>
      </c>
    </row>
    <row r="63" spans="1:18">
      <c r="A63" s="58"/>
      <c r="B63" s="57"/>
      <c r="C63" s="114"/>
      <c r="D63" s="114"/>
      <c r="E63" s="20"/>
      <c r="F63" s="30"/>
      <c r="G63" s="25"/>
      <c r="H63" s="30"/>
      <c r="I63" s="25"/>
      <c r="J63" s="115">
        <f t="shared" si="0"/>
        <v>0</v>
      </c>
      <c r="K63" s="31"/>
      <c r="L63" s="31"/>
      <c r="M63" s="31"/>
      <c r="N63" s="31"/>
      <c r="O63" s="33"/>
      <c r="Q63" s="66" t="str">
        <f t="shared" si="1"/>
        <v/>
      </c>
      <c r="R63" s="72" t="str">
        <f t="shared" si="3"/>
        <v/>
      </c>
    </row>
    <row r="64" spans="1:18">
      <c r="A64" s="58"/>
      <c r="B64" s="57"/>
      <c r="C64" s="114"/>
      <c r="D64" s="114"/>
      <c r="E64" s="20"/>
      <c r="F64" s="30"/>
      <c r="G64" s="25"/>
      <c r="H64" s="30"/>
      <c r="I64" s="25"/>
      <c r="J64" s="115">
        <f t="shared" ref="J64:J100" si="4">E64*IF(F64="",1,F64)*IF(H64="",1,H64)</f>
        <v>0</v>
      </c>
      <c r="K64" s="31"/>
      <c r="L64" s="31"/>
      <c r="M64" s="31"/>
      <c r="N64" s="31"/>
      <c r="O64" s="33"/>
      <c r="Q64" s="66" t="str">
        <f t="shared" si="1"/>
        <v/>
      </c>
      <c r="R64" s="72" t="str">
        <f t="shared" si="3"/>
        <v/>
      </c>
    </row>
    <row r="65" spans="1:18">
      <c r="A65" s="58"/>
      <c r="B65" s="57"/>
      <c r="C65" s="114"/>
      <c r="D65" s="114"/>
      <c r="E65" s="20"/>
      <c r="F65" s="30"/>
      <c r="G65" s="25"/>
      <c r="H65" s="30"/>
      <c r="I65" s="25"/>
      <c r="J65" s="115">
        <f t="shared" si="4"/>
        <v>0</v>
      </c>
      <c r="K65" s="31"/>
      <c r="L65" s="31"/>
      <c r="M65" s="31"/>
      <c r="N65" s="31"/>
      <c r="O65" s="33"/>
      <c r="Q65" s="66" t="str">
        <f t="shared" si="1"/>
        <v/>
      </c>
      <c r="R65" s="72" t="str">
        <f t="shared" si="3"/>
        <v/>
      </c>
    </row>
    <row r="66" spans="1:18">
      <c r="A66" s="58"/>
      <c r="B66" s="57"/>
      <c r="C66" s="114"/>
      <c r="D66" s="114"/>
      <c r="E66" s="20"/>
      <c r="F66" s="30"/>
      <c r="G66" s="25"/>
      <c r="H66" s="30"/>
      <c r="I66" s="25"/>
      <c r="J66" s="115">
        <f t="shared" si="4"/>
        <v>0</v>
      </c>
      <c r="K66" s="31"/>
      <c r="L66" s="31"/>
      <c r="M66" s="31"/>
      <c r="N66" s="31"/>
      <c r="O66" s="33"/>
      <c r="Q66" s="66" t="str">
        <f t="shared" si="1"/>
        <v/>
      </c>
      <c r="R66" s="72" t="str">
        <f t="shared" si="2"/>
        <v/>
      </c>
    </row>
    <row r="67" spans="1:18">
      <c r="A67" s="58"/>
      <c r="B67" s="57"/>
      <c r="C67" s="114"/>
      <c r="D67" s="114"/>
      <c r="E67" s="20"/>
      <c r="F67" s="30"/>
      <c r="G67" s="25"/>
      <c r="H67" s="30"/>
      <c r="I67" s="25"/>
      <c r="J67" s="115">
        <f t="shared" si="4"/>
        <v>0</v>
      </c>
      <c r="K67" s="31"/>
      <c r="L67" s="31"/>
      <c r="M67" s="31"/>
      <c r="N67" s="31"/>
      <c r="O67" s="33"/>
      <c r="Q67" s="66" t="str">
        <f t="shared" ref="Q67:Q100" si="5">IF(AND(R67&lt;&gt;"",R67&lt;&gt;0),"ERROR","")</f>
        <v/>
      </c>
      <c r="R67" s="72" t="str">
        <f t="shared" ref="R67:R100" si="6">IFERROR(IF(AND(J67="",SUM(K67:N67)&gt;0),SUM(K67:N67),IF(SUM(K67:N67)-J67=0,"",SUM(K67:N67)-J67)),"")</f>
        <v/>
      </c>
    </row>
    <row r="68" spans="1:18">
      <c r="A68" s="58"/>
      <c r="B68" s="57"/>
      <c r="C68" s="114"/>
      <c r="D68" s="114"/>
      <c r="E68" s="20"/>
      <c r="F68" s="30"/>
      <c r="G68" s="25"/>
      <c r="H68" s="30"/>
      <c r="I68" s="25"/>
      <c r="J68" s="115">
        <f t="shared" si="4"/>
        <v>0</v>
      </c>
      <c r="K68" s="31"/>
      <c r="L68" s="31"/>
      <c r="M68" s="31"/>
      <c r="N68" s="31"/>
      <c r="O68" s="33"/>
      <c r="Q68" s="66" t="str">
        <f t="shared" si="5"/>
        <v/>
      </c>
      <c r="R68" s="72" t="str">
        <f t="shared" si="6"/>
        <v/>
      </c>
    </row>
    <row r="69" spans="1:18">
      <c r="A69" s="58"/>
      <c r="B69" s="57"/>
      <c r="C69" s="114"/>
      <c r="D69" s="114"/>
      <c r="E69" s="20"/>
      <c r="F69" s="30"/>
      <c r="G69" s="25"/>
      <c r="H69" s="30"/>
      <c r="I69" s="25"/>
      <c r="J69" s="115">
        <f t="shared" si="4"/>
        <v>0</v>
      </c>
      <c r="K69" s="31"/>
      <c r="L69" s="31"/>
      <c r="M69" s="31"/>
      <c r="N69" s="31"/>
      <c r="O69" s="33"/>
      <c r="Q69" s="66" t="str">
        <f t="shared" si="5"/>
        <v/>
      </c>
      <c r="R69" s="72" t="str">
        <f t="shared" si="6"/>
        <v/>
      </c>
    </row>
    <row r="70" spans="1:18">
      <c r="A70" s="58"/>
      <c r="B70" s="57"/>
      <c r="C70" s="114"/>
      <c r="D70" s="114"/>
      <c r="E70" s="20"/>
      <c r="F70" s="30"/>
      <c r="G70" s="25"/>
      <c r="H70" s="30"/>
      <c r="I70" s="25"/>
      <c r="J70" s="115">
        <f t="shared" si="4"/>
        <v>0</v>
      </c>
      <c r="K70" s="31"/>
      <c r="L70" s="31"/>
      <c r="M70" s="31"/>
      <c r="N70" s="31"/>
      <c r="O70" s="33"/>
      <c r="Q70" s="66" t="str">
        <f t="shared" si="5"/>
        <v/>
      </c>
      <c r="R70" s="72" t="str">
        <f t="shared" si="6"/>
        <v/>
      </c>
    </row>
    <row r="71" spans="1:18">
      <c r="A71" s="58"/>
      <c r="B71" s="57"/>
      <c r="C71" s="114"/>
      <c r="D71" s="114"/>
      <c r="E71" s="20"/>
      <c r="F71" s="30"/>
      <c r="G71" s="25"/>
      <c r="H71" s="30"/>
      <c r="I71" s="25"/>
      <c r="J71" s="115">
        <f t="shared" si="4"/>
        <v>0</v>
      </c>
      <c r="K71" s="31"/>
      <c r="L71" s="31"/>
      <c r="M71" s="31"/>
      <c r="N71" s="31"/>
      <c r="O71" s="33"/>
      <c r="Q71" s="66" t="str">
        <f t="shared" si="5"/>
        <v/>
      </c>
      <c r="R71" s="72" t="str">
        <f t="shared" si="6"/>
        <v/>
      </c>
    </row>
    <row r="72" spans="1:18">
      <c r="A72" s="58"/>
      <c r="B72" s="57"/>
      <c r="C72" s="114"/>
      <c r="D72" s="114"/>
      <c r="E72" s="20"/>
      <c r="F72" s="30"/>
      <c r="G72" s="25"/>
      <c r="H72" s="30"/>
      <c r="I72" s="25"/>
      <c r="J72" s="115">
        <f t="shared" si="4"/>
        <v>0</v>
      </c>
      <c r="K72" s="31"/>
      <c r="L72" s="31"/>
      <c r="M72" s="31"/>
      <c r="N72" s="31"/>
      <c r="O72" s="33"/>
      <c r="Q72" s="66" t="str">
        <f t="shared" si="5"/>
        <v/>
      </c>
      <c r="R72" s="72" t="str">
        <f t="shared" si="6"/>
        <v/>
      </c>
    </row>
    <row r="73" spans="1:18">
      <c r="A73" s="58"/>
      <c r="B73" s="57"/>
      <c r="C73" s="114"/>
      <c r="D73" s="114"/>
      <c r="E73" s="20"/>
      <c r="F73" s="30"/>
      <c r="G73" s="25"/>
      <c r="H73" s="30"/>
      <c r="I73" s="25"/>
      <c r="J73" s="115">
        <f t="shared" si="4"/>
        <v>0</v>
      </c>
      <c r="K73" s="31"/>
      <c r="L73" s="31"/>
      <c r="M73" s="31"/>
      <c r="N73" s="31"/>
      <c r="O73" s="33"/>
      <c r="Q73" s="66" t="str">
        <f t="shared" si="5"/>
        <v/>
      </c>
      <c r="R73" s="72" t="str">
        <f t="shared" si="6"/>
        <v/>
      </c>
    </row>
    <row r="74" spans="1:18">
      <c r="A74" s="58"/>
      <c r="B74" s="57"/>
      <c r="C74" s="114"/>
      <c r="D74" s="114"/>
      <c r="E74" s="20"/>
      <c r="F74" s="30"/>
      <c r="G74" s="25"/>
      <c r="H74" s="30"/>
      <c r="I74" s="25"/>
      <c r="J74" s="115">
        <f t="shared" si="4"/>
        <v>0</v>
      </c>
      <c r="K74" s="31"/>
      <c r="L74" s="31"/>
      <c r="M74" s="31"/>
      <c r="N74" s="31"/>
      <c r="O74" s="33"/>
      <c r="Q74" s="66" t="str">
        <f t="shared" si="5"/>
        <v/>
      </c>
      <c r="R74" s="72" t="str">
        <f t="shared" si="6"/>
        <v/>
      </c>
    </row>
    <row r="75" spans="1:18">
      <c r="A75" s="58"/>
      <c r="B75" s="57"/>
      <c r="C75" s="114"/>
      <c r="D75" s="114"/>
      <c r="E75" s="20"/>
      <c r="F75" s="30"/>
      <c r="G75" s="25"/>
      <c r="H75" s="30"/>
      <c r="I75" s="25"/>
      <c r="J75" s="115">
        <f t="shared" si="4"/>
        <v>0</v>
      </c>
      <c r="K75" s="31"/>
      <c r="L75" s="31"/>
      <c r="M75" s="31"/>
      <c r="N75" s="31"/>
      <c r="O75" s="33"/>
      <c r="Q75" s="66" t="str">
        <f t="shared" si="5"/>
        <v/>
      </c>
      <c r="R75" s="72" t="str">
        <f t="shared" si="6"/>
        <v/>
      </c>
    </row>
    <row r="76" spans="1:18">
      <c r="A76" s="58"/>
      <c r="B76" s="57"/>
      <c r="C76" s="114"/>
      <c r="D76" s="114"/>
      <c r="E76" s="20"/>
      <c r="F76" s="30"/>
      <c r="G76" s="25"/>
      <c r="H76" s="30"/>
      <c r="I76" s="25"/>
      <c r="J76" s="115">
        <f t="shared" si="4"/>
        <v>0</v>
      </c>
      <c r="K76" s="31"/>
      <c r="L76" s="31"/>
      <c r="M76" s="31"/>
      <c r="N76" s="31"/>
      <c r="O76" s="33"/>
      <c r="Q76" s="66" t="str">
        <f t="shared" si="5"/>
        <v/>
      </c>
      <c r="R76" s="72" t="str">
        <f t="shared" si="6"/>
        <v/>
      </c>
    </row>
    <row r="77" spans="1:18">
      <c r="A77" s="58"/>
      <c r="B77" s="57"/>
      <c r="C77" s="114"/>
      <c r="D77" s="114"/>
      <c r="E77" s="20"/>
      <c r="F77" s="30"/>
      <c r="G77" s="25"/>
      <c r="H77" s="30"/>
      <c r="I77" s="25"/>
      <c r="J77" s="115">
        <f t="shared" si="4"/>
        <v>0</v>
      </c>
      <c r="K77" s="31"/>
      <c r="L77" s="31"/>
      <c r="M77" s="31"/>
      <c r="N77" s="31"/>
      <c r="O77" s="33"/>
      <c r="Q77" s="66" t="str">
        <f t="shared" si="5"/>
        <v/>
      </c>
      <c r="R77" s="72" t="str">
        <f t="shared" si="6"/>
        <v/>
      </c>
    </row>
    <row r="78" spans="1:18">
      <c r="A78" s="58"/>
      <c r="B78" s="57"/>
      <c r="C78" s="114"/>
      <c r="D78" s="114"/>
      <c r="E78" s="20"/>
      <c r="F78" s="30"/>
      <c r="G78" s="25"/>
      <c r="H78" s="30"/>
      <c r="I78" s="25"/>
      <c r="J78" s="115">
        <f t="shared" si="4"/>
        <v>0</v>
      </c>
      <c r="K78" s="31"/>
      <c r="L78" s="31"/>
      <c r="M78" s="31"/>
      <c r="N78" s="31"/>
      <c r="O78" s="33"/>
      <c r="Q78" s="66" t="str">
        <f t="shared" si="5"/>
        <v/>
      </c>
      <c r="R78" s="72" t="str">
        <f t="shared" si="6"/>
        <v/>
      </c>
    </row>
    <row r="79" spans="1:18">
      <c r="A79" s="58"/>
      <c r="B79" s="57"/>
      <c r="C79" s="114"/>
      <c r="D79" s="114"/>
      <c r="E79" s="20"/>
      <c r="F79" s="30"/>
      <c r="G79" s="25"/>
      <c r="H79" s="30"/>
      <c r="I79" s="25"/>
      <c r="J79" s="115">
        <f t="shared" si="4"/>
        <v>0</v>
      </c>
      <c r="K79" s="31"/>
      <c r="L79" s="31"/>
      <c r="M79" s="31"/>
      <c r="N79" s="31"/>
      <c r="O79" s="33"/>
      <c r="Q79" s="66" t="str">
        <f t="shared" si="5"/>
        <v/>
      </c>
      <c r="R79" s="72" t="str">
        <f t="shared" si="6"/>
        <v/>
      </c>
    </row>
    <row r="80" spans="1:18">
      <c r="A80" s="58"/>
      <c r="B80" s="57"/>
      <c r="C80" s="114"/>
      <c r="D80" s="114"/>
      <c r="E80" s="20"/>
      <c r="F80" s="30"/>
      <c r="G80" s="25"/>
      <c r="H80" s="30"/>
      <c r="I80" s="25"/>
      <c r="J80" s="115">
        <f t="shared" si="4"/>
        <v>0</v>
      </c>
      <c r="K80" s="31"/>
      <c r="L80" s="31"/>
      <c r="M80" s="31"/>
      <c r="N80" s="31"/>
      <c r="O80" s="33"/>
      <c r="Q80" s="66" t="str">
        <f t="shared" si="5"/>
        <v/>
      </c>
      <c r="R80" s="72" t="str">
        <f t="shared" si="6"/>
        <v/>
      </c>
    </row>
    <row r="81" spans="1:18">
      <c r="A81" s="58"/>
      <c r="B81" s="57"/>
      <c r="C81" s="114"/>
      <c r="D81" s="114"/>
      <c r="E81" s="20"/>
      <c r="F81" s="30"/>
      <c r="G81" s="25"/>
      <c r="H81" s="30"/>
      <c r="I81" s="25"/>
      <c r="J81" s="115">
        <f t="shared" si="4"/>
        <v>0</v>
      </c>
      <c r="K81" s="31"/>
      <c r="L81" s="31"/>
      <c r="M81" s="31"/>
      <c r="N81" s="31"/>
      <c r="O81" s="33"/>
      <c r="Q81" s="66" t="str">
        <f t="shared" si="5"/>
        <v/>
      </c>
      <c r="R81" s="72" t="str">
        <f t="shared" si="6"/>
        <v/>
      </c>
    </row>
    <row r="82" spans="1:18">
      <c r="A82" s="58"/>
      <c r="B82" s="57"/>
      <c r="C82" s="114"/>
      <c r="D82" s="114"/>
      <c r="E82" s="20"/>
      <c r="F82" s="30"/>
      <c r="G82" s="25"/>
      <c r="H82" s="30"/>
      <c r="I82" s="25"/>
      <c r="J82" s="115">
        <f t="shared" si="4"/>
        <v>0</v>
      </c>
      <c r="K82" s="31"/>
      <c r="L82" s="31"/>
      <c r="M82" s="31"/>
      <c r="N82" s="31"/>
      <c r="O82" s="33"/>
      <c r="Q82" s="66" t="str">
        <f t="shared" si="5"/>
        <v/>
      </c>
      <c r="R82" s="72" t="str">
        <f t="shared" si="6"/>
        <v/>
      </c>
    </row>
    <row r="83" spans="1:18">
      <c r="A83" s="58"/>
      <c r="B83" s="57"/>
      <c r="C83" s="114"/>
      <c r="D83" s="114"/>
      <c r="E83" s="20"/>
      <c r="F83" s="30"/>
      <c r="G83" s="25"/>
      <c r="H83" s="30"/>
      <c r="I83" s="25"/>
      <c r="J83" s="115">
        <f t="shared" si="4"/>
        <v>0</v>
      </c>
      <c r="K83" s="31"/>
      <c r="L83" s="31"/>
      <c r="M83" s="31"/>
      <c r="N83" s="31"/>
      <c r="O83" s="33"/>
      <c r="Q83" s="66" t="str">
        <f t="shared" si="5"/>
        <v/>
      </c>
      <c r="R83" s="72" t="str">
        <f t="shared" si="6"/>
        <v/>
      </c>
    </row>
    <row r="84" spans="1:18">
      <c r="A84" s="58"/>
      <c r="B84" s="57"/>
      <c r="C84" s="114"/>
      <c r="D84" s="114"/>
      <c r="E84" s="20"/>
      <c r="F84" s="30"/>
      <c r="G84" s="25"/>
      <c r="H84" s="30"/>
      <c r="I84" s="25"/>
      <c r="J84" s="115">
        <f t="shared" si="4"/>
        <v>0</v>
      </c>
      <c r="K84" s="31"/>
      <c r="L84" s="31"/>
      <c r="M84" s="31"/>
      <c r="N84" s="31"/>
      <c r="O84" s="33"/>
      <c r="Q84" s="66" t="str">
        <f t="shared" si="5"/>
        <v/>
      </c>
      <c r="R84" s="72" t="str">
        <f t="shared" si="6"/>
        <v/>
      </c>
    </row>
    <row r="85" spans="1:18">
      <c r="A85" s="58"/>
      <c r="B85" s="57"/>
      <c r="C85" s="114"/>
      <c r="D85" s="114"/>
      <c r="E85" s="20"/>
      <c r="F85" s="30"/>
      <c r="G85" s="25"/>
      <c r="H85" s="30"/>
      <c r="I85" s="25"/>
      <c r="J85" s="115">
        <f t="shared" si="4"/>
        <v>0</v>
      </c>
      <c r="K85" s="31"/>
      <c r="L85" s="31"/>
      <c r="M85" s="31"/>
      <c r="N85" s="31"/>
      <c r="O85" s="33"/>
      <c r="Q85" s="66" t="str">
        <f t="shared" si="5"/>
        <v/>
      </c>
      <c r="R85" s="72" t="str">
        <f t="shared" si="6"/>
        <v/>
      </c>
    </row>
    <row r="86" spans="1:18">
      <c r="A86" s="58"/>
      <c r="B86" s="57"/>
      <c r="C86" s="114"/>
      <c r="D86" s="114"/>
      <c r="E86" s="20"/>
      <c r="F86" s="30"/>
      <c r="G86" s="25"/>
      <c r="H86" s="30"/>
      <c r="I86" s="25"/>
      <c r="J86" s="115">
        <f t="shared" si="4"/>
        <v>0</v>
      </c>
      <c r="K86" s="31"/>
      <c r="L86" s="31"/>
      <c r="M86" s="31"/>
      <c r="N86" s="31"/>
      <c r="O86" s="33"/>
      <c r="Q86" s="66" t="str">
        <f t="shared" si="5"/>
        <v/>
      </c>
      <c r="R86" s="72" t="str">
        <f t="shared" si="6"/>
        <v/>
      </c>
    </row>
    <row r="87" spans="1:18">
      <c r="A87" s="58"/>
      <c r="B87" s="57"/>
      <c r="C87" s="114"/>
      <c r="D87" s="114"/>
      <c r="E87" s="20"/>
      <c r="F87" s="30"/>
      <c r="G87" s="25"/>
      <c r="H87" s="30"/>
      <c r="I87" s="25"/>
      <c r="J87" s="115">
        <f t="shared" si="4"/>
        <v>0</v>
      </c>
      <c r="K87" s="31"/>
      <c r="L87" s="31"/>
      <c r="M87" s="31"/>
      <c r="N87" s="31"/>
      <c r="O87" s="33"/>
      <c r="Q87" s="66" t="str">
        <f t="shared" si="5"/>
        <v/>
      </c>
      <c r="R87" s="72" t="str">
        <f t="shared" si="6"/>
        <v/>
      </c>
    </row>
    <row r="88" spans="1:18">
      <c r="A88" s="58"/>
      <c r="B88" s="57"/>
      <c r="C88" s="114"/>
      <c r="D88" s="114"/>
      <c r="E88" s="20"/>
      <c r="F88" s="30"/>
      <c r="G88" s="25"/>
      <c r="H88" s="30"/>
      <c r="I88" s="25"/>
      <c r="J88" s="115">
        <f t="shared" si="4"/>
        <v>0</v>
      </c>
      <c r="K88" s="31"/>
      <c r="L88" s="31"/>
      <c r="M88" s="31"/>
      <c r="N88" s="31"/>
      <c r="O88" s="33"/>
      <c r="Q88" s="66" t="str">
        <f t="shared" si="5"/>
        <v/>
      </c>
      <c r="R88" s="72" t="str">
        <f t="shared" si="6"/>
        <v/>
      </c>
    </row>
    <row r="89" spans="1:18">
      <c r="A89" s="58"/>
      <c r="B89" s="57"/>
      <c r="C89" s="114"/>
      <c r="D89" s="114"/>
      <c r="E89" s="20"/>
      <c r="F89" s="30"/>
      <c r="G89" s="25"/>
      <c r="H89" s="30"/>
      <c r="I89" s="25"/>
      <c r="J89" s="115">
        <f t="shared" si="4"/>
        <v>0</v>
      </c>
      <c r="K89" s="31"/>
      <c r="L89" s="31"/>
      <c r="M89" s="31"/>
      <c r="N89" s="31"/>
      <c r="O89" s="33"/>
      <c r="Q89" s="66" t="str">
        <f t="shared" si="5"/>
        <v/>
      </c>
      <c r="R89" s="72" t="str">
        <f t="shared" si="6"/>
        <v/>
      </c>
    </row>
    <row r="90" spans="1:18">
      <c r="A90" s="58"/>
      <c r="B90" s="57"/>
      <c r="C90" s="114"/>
      <c r="D90" s="114"/>
      <c r="E90" s="20"/>
      <c r="F90" s="30"/>
      <c r="G90" s="25"/>
      <c r="H90" s="30"/>
      <c r="I90" s="25"/>
      <c r="J90" s="115">
        <f t="shared" si="4"/>
        <v>0</v>
      </c>
      <c r="K90" s="31"/>
      <c r="L90" s="31"/>
      <c r="M90" s="31"/>
      <c r="N90" s="31"/>
      <c r="O90" s="33"/>
      <c r="Q90" s="66" t="str">
        <f t="shared" si="5"/>
        <v/>
      </c>
      <c r="R90" s="72" t="str">
        <f t="shared" si="6"/>
        <v/>
      </c>
    </row>
    <row r="91" spans="1:18">
      <c r="A91" s="58"/>
      <c r="B91" s="57"/>
      <c r="C91" s="114"/>
      <c r="D91" s="114"/>
      <c r="E91" s="20"/>
      <c r="F91" s="30"/>
      <c r="G91" s="25"/>
      <c r="H91" s="30"/>
      <c r="I91" s="25"/>
      <c r="J91" s="115">
        <f t="shared" si="4"/>
        <v>0</v>
      </c>
      <c r="K91" s="31"/>
      <c r="L91" s="31"/>
      <c r="M91" s="31"/>
      <c r="N91" s="31"/>
      <c r="O91" s="33"/>
      <c r="Q91" s="66" t="str">
        <f t="shared" si="5"/>
        <v/>
      </c>
      <c r="R91" s="72" t="str">
        <f t="shared" si="6"/>
        <v/>
      </c>
    </row>
    <row r="92" spans="1:18">
      <c r="A92" s="58"/>
      <c r="B92" s="57"/>
      <c r="C92" s="114"/>
      <c r="D92" s="114"/>
      <c r="E92" s="20"/>
      <c r="F92" s="30"/>
      <c r="G92" s="25"/>
      <c r="H92" s="30"/>
      <c r="I92" s="25"/>
      <c r="J92" s="115">
        <f t="shared" si="4"/>
        <v>0</v>
      </c>
      <c r="K92" s="31"/>
      <c r="L92" s="31"/>
      <c r="M92" s="31"/>
      <c r="N92" s="31"/>
      <c r="O92" s="33"/>
      <c r="Q92" s="66" t="str">
        <f t="shared" si="5"/>
        <v/>
      </c>
      <c r="R92" s="72" t="str">
        <f t="shared" si="6"/>
        <v/>
      </c>
    </row>
    <row r="93" spans="1:18">
      <c r="A93" s="58"/>
      <c r="B93" s="57"/>
      <c r="C93" s="114"/>
      <c r="D93" s="114"/>
      <c r="E93" s="20"/>
      <c r="F93" s="30"/>
      <c r="G93" s="25"/>
      <c r="H93" s="30"/>
      <c r="I93" s="25"/>
      <c r="J93" s="115">
        <f t="shared" si="4"/>
        <v>0</v>
      </c>
      <c r="K93" s="31"/>
      <c r="L93" s="31"/>
      <c r="M93" s="31"/>
      <c r="N93" s="31"/>
      <c r="O93" s="33"/>
      <c r="Q93" s="66" t="str">
        <f t="shared" si="5"/>
        <v/>
      </c>
      <c r="R93" s="72" t="str">
        <f t="shared" si="6"/>
        <v/>
      </c>
    </row>
    <row r="94" spans="1:18">
      <c r="A94" s="58"/>
      <c r="B94" s="57"/>
      <c r="C94" s="114"/>
      <c r="D94" s="114"/>
      <c r="E94" s="20"/>
      <c r="F94" s="30"/>
      <c r="G94" s="25"/>
      <c r="H94" s="30"/>
      <c r="I94" s="25"/>
      <c r="J94" s="115">
        <f t="shared" si="4"/>
        <v>0</v>
      </c>
      <c r="K94" s="31"/>
      <c r="L94" s="31"/>
      <c r="M94" s="31"/>
      <c r="N94" s="31"/>
      <c r="O94" s="33"/>
      <c r="Q94" s="66" t="str">
        <f t="shared" si="5"/>
        <v/>
      </c>
      <c r="R94" s="72" t="str">
        <f t="shared" si="6"/>
        <v/>
      </c>
    </row>
    <row r="95" spans="1:18">
      <c r="A95" s="58"/>
      <c r="B95" s="57"/>
      <c r="C95" s="114"/>
      <c r="D95" s="114"/>
      <c r="E95" s="20"/>
      <c r="F95" s="30"/>
      <c r="G95" s="25"/>
      <c r="H95" s="30"/>
      <c r="I95" s="25"/>
      <c r="J95" s="115">
        <f t="shared" si="4"/>
        <v>0</v>
      </c>
      <c r="K95" s="31"/>
      <c r="L95" s="31"/>
      <c r="M95" s="31"/>
      <c r="N95" s="31"/>
      <c r="O95" s="33"/>
      <c r="Q95" s="66" t="str">
        <f t="shared" si="5"/>
        <v/>
      </c>
      <c r="R95" s="72" t="str">
        <f t="shared" si="6"/>
        <v/>
      </c>
    </row>
    <row r="96" spans="1:18">
      <c r="A96" s="58"/>
      <c r="B96" s="57"/>
      <c r="C96" s="114"/>
      <c r="D96" s="114"/>
      <c r="E96" s="20"/>
      <c r="F96" s="30"/>
      <c r="G96" s="25"/>
      <c r="H96" s="30"/>
      <c r="I96" s="25"/>
      <c r="J96" s="115">
        <f t="shared" si="4"/>
        <v>0</v>
      </c>
      <c r="K96" s="31"/>
      <c r="L96" s="31"/>
      <c r="M96" s="31"/>
      <c r="N96" s="31"/>
      <c r="O96" s="33"/>
      <c r="Q96" s="66" t="str">
        <f t="shared" si="5"/>
        <v/>
      </c>
      <c r="R96" s="72" t="str">
        <f t="shared" si="6"/>
        <v/>
      </c>
    </row>
    <row r="97" spans="1:18">
      <c r="A97" s="58"/>
      <c r="B97" s="57"/>
      <c r="C97" s="114"/>
      <c r="D97" s="114"/>
      <c r="E97" s="20"/>
      <c r="F97" s="30"/>
      <c r="G97" s="25"/>
      <c r="H97" s="30"/>
      <c r="I97" s="25"/>
      <c r="J97" s="115">
        <f t="shared" si="4"/>
        <v>0</v>
      </c>
      <c r="K97" s="31"/>
      <c r="L97" s="31"/>
      <c r="M97" s="31"/>
      <c r="N97" s="31"/>
      <c r="O97" s="33"/>
      <c r="Q97" s="66" t="str">
        <f t="shared" si="5"/>
        <v/>
      </c>
      <c r="R97" s="72" t="str">
        <f t="shared" si="6"/>
        <v/>
      </c>
    </row>
    <row r="98" spans="1:18">
      <c r="A98" s="58"/>
      <c r="B98" s="57"/>
      <c r="C98" s="114"/>
      <c r="D98" s="114"/>
      <c r="E98" s="20"/>
      <c r="F98" s="30"/>
      <c r="G98" s="25"/>
      <c r="H98" s="30"/>
      <c r="I98" s="25"/>
      <c r="J98" s="115">
        <f t="shared" si="4"/>
        <v>0</v>
      </c>
      <c r="K98" s="31"/>
      <c r="L98" s="31"/>
      <c r="M98" s="31"/>
      <c r="N98" s="31"/>
      <c r="O98" s="33"/>
      <c r="Q98" s="66" t="str">
        <f t="shared" si="5"/>
        <v/>
      </c>
      <c r="R98" s="72" t="str">
        <f t="shared" si="6"/>
        <v/>
      </c>
    </row>
    <row r="99" spans="1:18">
      <c r="A99" s="58"/>
      <c r="B99" s="57"/>
      <c r="C99" s="114"/>
      <c r="D99" s="114"/>
      <c r="E99" s="20"/>
      <c r="F99" s="30"/>
      <c r="G99" s="25"/>
      <c r="H99" s="30"/>
      <c r="I99" s="25"/>
      <c r="J99" s="115">
        <f t="shared" si="4"/>
        <v>0</v>
      </c>
      <c r="K99" s="31"/>
      <c r="L99" s="31"/>
      <c r="M99" s="31"/>
      <c r="N99" s="31"/>
      <c r="O99" s="33"/>
      <c r="Q99" s="66" t="str">
        <f t="shared" si="5"/>
        <v/>
      </c>
      <c r="R99" s="72" t="str">
        <f t="shared" si="6"/>
        <v/>
      </c>
    </row>
    <row r="100" spans="1:18">
      <c r="A100" s="58"/>
      <c r="B100" s="57"/>
      <c r="C100" s="114"/>
      <c r="D100" s="114"/>
      <c r="E100" s="20"/>
      <c r="F100" s="30"/>
      <c r="G100" s="25"/>
      <c r="H100" s="30"/>
      <c r="I100" s="25"/>
      <c r="J100" s="115">
        <f t="shared" si="4"/>
        <v>0</v>
      </c>
      <c r="K100" s="31"/>
      <c r="L100" s="31"/>
      <c r="M100" s="31"/>
      <c r="N100" s="31"/>
      <c r="O100" s="33"/>
      <c r="Q100" s="66" t="str">
        <f t="shared" si="5"/>
        <v/>
      </c>
      <c r="R100" s="72" t="str">
        <f t="shared" si="6"/>
        <v/>
      </c>
    </row>
    <row r="101" spans="1:18">
      <c r="A101" s="58"/>
      <c r="B101" s="57"/>
      <c r="C101" s="114"/>
      <c r="D101" s="114"/>
      <c r="E101" s="20"/>
      <c r="F101" s="30"/>
      <c r="G101" s="25"/>
      <c r="H101" s="30"/>
      <c r="I101" s="25"/>
      <c r="J101" s="115">
        <f t="shared" ref="J101:J110" si="7">E101*IF(F101="",1,F101)*IF(H101="",1,H101)</f>
        <v>0</v>
      </c>
      <c r="K101" s="31"/>
      <c r="L101" s="31"/>
      <c r="M101" s="31"/>
      <c r="N101" s="31"/>
      <c r="O101" s="33"/>
      <c r="Q101" s="66" t="str">
        <f t="shared" ref="Q101:Q110" si="8">IF(AND(R101&lt;&gt;"",R101&lt;&gt;0),"ERROR","")</f>
        <v/>
      </c>
      <c r="R101" s="72" t="str">
        <f t="shared" ref="R101:R110" si="9">IFERROR(IF(AND(J101="",SUM(K101:N101)&gt;0),SUM(K101:N101),IF(SUM(K101:N101)-J101=0,"",SUM(K101:N101)-J101)),"")</f>
        <v/>
      </c>
    </row>
    <row r="102" spans="1:18">
      <c r="A102" s="58"/>
      <c r="B102" s="57"/>
      <c r="C102" s="114"/>
      <c r="D102" s="114"/>
      <c r="E102" s="20"/>
      <c r="F102" s="30"/>
      <c r="G102" s="25"/>
      <c r="H102" s="30"/>
      <c r="I102" s="25"/>
      <c r="J102" s="115">
        <f t="shared" si="7"/>
        <v>0</v>
      </c>
      <c r="K102" s="31"/>
      <c r="L102" s="31"/>
      <c r="M102" s="31"/>
      <c r="N102" s="31"/>
      <c r="O102" s="33"/>
      <c r="Q102" s="66" t="str">
        <f t="shared" si="8"/>
        <v/>
      </c>
      <c r="R102" s="72" t="str">
        <f t="shared" si="9"/>
        <v/>
      </c>
    </row>
    <row r="103" spans="1:18">
      <c r="A103" s="58"/>
      <c r="B103" s="57"/>
      <c r="C103" s="114"/>
      <c r="D103" s="114"/>
      <c r="E103" s="20"/>
      <c r="F103" s="30"/>
      <c r="G103" s="25"/>
      <c r="H103" s="30"/>
      <c r="I103" s="25"/>
      <c r="J103" s="115">
        <f t="shared" si="7"/>
        <v>0</v>
      </c>
      <c r="K103" s="31"/>
      <c r="L103" s="31"/>
      <c r="M103" s="31"/>
      <c r="N103" s="31"/>
      <c r="O103" s="33"/>
      <c r="Q103" s="66" t="str">
        <f t="shared" si="8"/>
        <v/>
      </c>
      <c r="R103" s="72" t="str">
        <f t="shared" si="9"/>
        <v/>
      </c>
    </row>
    <row r="104" spans="1:18">
      <c r="A104" s="58"/>
      <c r="B104" s="57"/>
      <c r="C104" s="114"/>
      <c r="D104" s="114"/>
      <c r="E104" s="20"/>
      <c r="F104" s="30"/>
      <c r="G104" s="25"/>
      <c r="H104" s="30"/>
      <c r="I104" s="25"/>
      <c r="J104" s="115">
        <f t="shared" si="7"/>
        <v>0</v>
      </c>
      <c r="K104" s="31"/>
      <c r="L104" s="31"/>
      <c r="M104" s="31"/>
      <c r="N104" s="31"/>
      <c r="O104" s="33"/>
      <c r="Q104" s="66" t="str">
        <f t="shared" si="8"/>
        <v/>
      </c>
      <c r="R104" s="72" t="str">
        <f t="shared" si="9"/>
        <v/>
      </c>
    </row>
    <row r="105" spans="1:18">
      <c r="A105" s="58"/>
      <c r="B105" s="57"/>
      <c r="C105" s="114"/>
      <c r="D105" s="114"/>
      <c r="E105" s="20"/>
      <c r="F105" s="30"/>
      <c r="G105" s="25"/>
      <c r="H105" s="30"/>
      <c r="I105" s="25"/>
      <c r="J105" s="115">
        <f t="shared" si="7"/>
        <v>0</v>
      </c>
      <c r="K105" s="31"/>
      <c r="L105" s="31"/>
      <c r="M105" s="31"/>
      <c r="N105" s="31"/>
      <c r="O105" s="33"/>
      <c r="Q105" s="66" t="str">
        <f t="shared" si="8"/>
        <v/>
      </c>
      <c r="R105" s="72" t="str">
        <f t="shared" si="9"/>
        <v/>
      </c>
    </row>
    <row r="106" spans="1:18">
      <c r="A106" s="58"/>
      <c r="B106" s="57"/>
      <c r="C106" s="114"/>
      <c r="D106" s="114"/>
      <c r="E106" s="20"/>
      <c r="F106" s="30"/>
      <c r="G106" s="25"/>
      <c r="H106" s="30"/>
      <c r="I106" s="25"/>
      <c r="J106" s="115">
        <f t="shared" si="7"/>
        <v>0</v>
      </c>
      <c r="K106" s="31"/>
      <c r="L106" s="31"/>
      <c r="M106" s="31"/>
      <c r="N106" s="31"/>
      <c r="O106" s="33"/>
      <c r="Q106" s="66" t="str">
        <f t="shared" si="8"/>
        <v/>
      </c>
      <c r="R106" s="72" t="str">
        <f t="shared" si="9"/>
        <v/>
      </c>
    </row>
    <row r="107" spans="1:18">
      <c r="A107" s="58"/>
      <c r="B107" s="57"/>
      <c r="C107" s="114"/>
      <c r="D107" s="114"/>
      <c r="E107" s="20"/>
      <c r="F107" s="30"/>
      <c r="G107" s="25"/>
      <c r="H107" s="30"/>
      <c r="I107" s="25"/>
      <c r="J107" s="115">
        <f t="shared" si="7"/>
        <v>0</v>
      </c>
      <c r="K107" s="31"/>
      <c r="L107" s="31"/>
      <c r="M107" s="31"/>
      <c r="N107" s="31"/>
      <c r="O107" s="33"/>
      <c r="Q107" s="66" t="str">
        <f t="shared" si="8"/>
        <v/>
      </c>
      <c r="R107" s="72" t="str">
        <f t="shared" si="9"/>
        <v/>
      </c>
    </row>
    <row r="108" spans="1:18">
      <c r="A108" s="58"/>
      <c r="B108" s="57"/>
      <c r="C108" s="114"/>
      <c r="D108" s="114"/>
      <c r="E108" s="20"/>
      <c r="F108" s="30"/>
      <c r="G108" s="25"/>
      <c r="H108" s="30"/>
      <c r="I108" s="25"/>
      <c r="J108" s="115">
        <f t="shared" si="7"/>
        <v>0</v>
      </c>
      <c r="K108" s="31"/>
      <c r="L108" s="31"/>
      <c r="M108" s="31"/>
      <c r="N108" s="31"/>
      <c r="O108" s="33"/>
      <c r="Q108" s="66" t="str">
        <f t="shared" si="8"/>
        <v/>
      </c>
      <c r="R108" s="72" t="str">
        <f t="shared" si="9"/>
        <v/>
      </c>
    </row>
    <row r="109" spans="1:18">
      <c r="A109" s="58"/>
      <c r="B109" s="57"/>
      <c r="C109" s="114"/>
      <c r="D109" s="114"/>
      <c r="E109" s="20"/>
      <c r="F109" s="30"/>
      <c r="G109" s="25"/>
      <c r="H109" s="30"/>
      <c r="I109" s="25"/>
      <c r="J109" s="115">
        <f t="shared" si="7"/>
        <v>0</v>
      </c>
      <c r="K109" s="31"/>
      <c r="L109" s="31"/>
      <c r="M109" s="31"/>
      <c r="N109" s="31"/>
      <c r="O109" s="33"/>
      <c r="Q109" s="66" t="str">
        <f t="shared" si="8"/>
        <v/>
      </c>
      <c r="R109" s="72" t="str">
        <f t="shared" si="9"/>
        <v/>
      </c>
    </row>
    <row r="110" spans="1:18">
      <c r="A110" s="58"/>
      <c r="B110" s="57"/>
      <c r="C110" s="114"/>
      <c r="D110" s="114"/>
      <c r="E110" s="20"/>
      <c r="F110" s="30"/>
      <c r="G110" s="25"/>
      <c r="H110" s="30"/>
      <c r="I110" s="25"/>
      <c r="J110" s="115">
        <f t="shared" si="7"/>
        <v>0</v>
      </c>
      <c r="K110" s="31"/>
      <c r="L110" s="31"/>
      <c r="M110" s="31"/>
      <c r="N110" s="31"/>
      <c r="O110" s="33"/>
      <c r="Q110" s="66" t="str">
        <f t="shared" si="8"/>
        <v/>
      </c>
      <c r="R110" s="72" t="str">
        <f t="shared" si="9"/>
        <v/>
      </c>
    </row>
  </sheetData>
  <sheetProtection sheet="1" insertRows="0" deleteRows="0" autoFilter="0"/>
  <autoFilter ref="A7:R100" xr:uid="{00000000-0001-0000-0300-000000000000}"/>
  <mergeCells count="8">
    <mergeCell ref="Q5:R6"/>
    <mergeCell ref="K5:N5"/>
    <mergeCell ref="F6:G6"/>
    <mergeCell ref="H6:I6"/>
    <mergeCell ref="A5:A6"/>
    <mergeCell ref="B5:B6"/>
    <mergeCell ref="C5:J5"/>
    <mergeCell ref="O5:O6"/>
  </mergeCells>
  <phoneticPr fontId="2"/>
  <dataValidations count="4">
    <dataValidation allowBlank="1" showErrorMessage="1" sqref="I8:XFD1048576 G8:G1048576 B8:C1048576" xr:uid="{3968BED3-AD40-408F-9681-71C7C4AFF844}"/>
    <dataValidation type="whole" imeMode="disabled" operator="greaterThanOrEqual" allowBlank="1" showErrorMessage="1" sqref="E8:E1048576" xr:uid="{64CCD7FF-6027-4013-BD67-221051325B40}">
      <formula1>0</formula1>
    </dataValidation>
    <dataValidation imeMode="disabled" allowBlank="1" showErrorMessage="1" sqref="H8:H1048576 F8:F1048576" xr:uid="{A49A87E8-E846-4280-8FF0-EB5DB012595E}"/>
    <dataValidation type="list" allowBlank="1" showErrorMessage="1" sqref="D8:D1048576" xr:uid="{CF4D8955-5199-4B58-AF2F-CE2A27121827}">
      <formula1>"該当(給与・賞与),該当(委託)"</formula1>
    </dataValidation>
  </dataValidations>
  <pageMargins left="0.59055118110236227" right="0.59055118110236227" top="0.74803149606299213" bottom="0.74803149606299213" header="0.31496062992125984" footer="0.31496062992125984"/>
  <pageSetup paperSize="9" scale="49" fitToHeight="0" orientation="landscape" r:id="rId1"/>
  <headerFooter>
    <oddHeader xml:space="preserve">&amp;R&amp;9 </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1" id="{A112344A-5963-45C0-A9B9-2AA0FA094A5A}">
            <xm:f>(資金計画書!$E$2="実行団体")</xm:f>
            <x14:dxf>
              <font>
                <color theme="0" tint="-0.499984740745262"/>
              </font>
              <fill>
                <patternFill>
                  <bgColor theme="0" tint="-0.14996795556505021"/>
                </patternFill>
              </fill>
            </x14:dxf>
          </x14:cfRule>
          <xm:sqref>D6:D110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DFCF070-BB77-482F-B7B8-3F93730C0FBB}">
          <x14:formula1>
            <xm:f>INDIRECT(資金計画書!$E$2)</xm:f>
          </x14:formula1>
          <xm:sqref>A8:A1048576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1A9CA-2795-4250-8E1C-C9669E4D5D4D}">
  <sheetPr>
    <pageSetUpPr fitToPage="1"/>
  </sheetPr>
  <dimension ref="B1:V100"/>
  <sheetViews>
    <sheetView showGridLines="0" zoomScale="85" zoomScaleNormal="85" workbookViewId="0">
      <selection activeCell="H26" sqref="H26"/>
    </sheetView>
  </sheetViews>
  <sheetFormatPr baseColWidth="10" defaultColWidth="9" defaultRowHeight="17"/>
  <cols>
    <col min="1" max="1" width="1.6640625" style="4" customWidth="1"/>
    <col min="2" max="3" width="20.6640625" style="4" customWidth="1"/>
    <col min="4" max="7" width="13.6640625" style="76" customWidth="1"/>
    <col min="8" max="8" width="14.1640625" style="76" customWidth="1"/>
    <col min="9" max="11" width="3.6640625" style="4" customWidth="1"/>
    <col min="12" max="12" width="23.6640625" style="4" customWidth="1"/>
    <col min="13" max="16" width="13.6640625" style="4" customWidth="1"/>
    <col min="17" max="17" width="14.6640625" style="4" customWidth="1"/>
    <col min="18" max="18" width="3.1640625" style="4" customWidth="1"/>
    <col min="19" max="22" width="9.6640625" style="4" customWidth="1"/>
    <col min="23" max="16384" width="9" style="4"/>
  </cols>
  <sheetData>
    <row r="1" spans="2:22" ht="24.5" customHeight="1">
      <c r="B1" s="42" t="s">
        <v>79</v>
      </c>
      <c r="C1" s="3"/>
      <c r="H1" s="77"/>
    </row>
    <row r="2" spans="2:22">
      <c r="B2" s="3" t="s">
        <v>80</v>
      </c>
      <c r="J2" s="3" t="s">
        <v>81</v>
      </c>
      <c r="K2" s="3"/>
    </row>
    <row r="3" spans="2:22">
      <c r="B3" s="4" t="s">
        <v>82</v>
      </c>
      <c r="J3" s="4" t="s">
        <v>83</v>
      </c>
    </row>
    <row r="4" spans="2:22">
      <c r="B4" s="181"/>
      <c r="C4" s="181"/>
      <c r="D4" s="180" t="s">
        <v>84</v>
      </c>
      <c r="E4" s="180"/>
      <c r="F4" s="180"/>
      <c r="G4" s="180"/>
      <c r="H4" s="180" t="s">
        <v>85</v>
      </c>
      <c r="J4" s="183"/>
      <c r="K4" s="183"/>
      <c r="L4" s="183"/>
      <c r="M4" s="184" t="s">
        <v>84</v>
      </c>
      <c r="N4" s="184"/>
      <c r="O4" s="184"/>
      <c r="P4" s="184"/>
      <c r="Q4" s="156" t="s">
        <v>85</v>
      </c>
      <c r="R4" s="89"/>
    </row>
    <row r="5" spans="2:22" ht="18">
      <c r="B5" s="181"/>
      <c r="C5" s="181"/>
      <c r="D5" s="54" t="s">
        <v>86</v>
      </c>
      <c r="E5" s="54" t="s">
        <v>87</v>
      </c>
      <c r="F5" s="54" t="s">
        <v>88</v>
      </c>
      <c r="G5" s="54" t="s">
        <v>89</v>
      </c>
      <c r="H5" s="180"/>
      <c r="J5" s="183"/>
      <c r="K5" s="183"/>
      <c r="L5" s="183"/>
      <c r="M5" s="83" t="s">
        <v>86</v>
      </c>
      <c r="N5" s="83" t="s">
        <v>87</v>
      </c>
      <c r="O5" s="83" t="s">
        <v>88</v>
      </c>
      <c r="P5" s="83" t="s">
        <v>89</v>
      </c>
      <c r="Q5" s="156"/>
      <c r="R5" s="89"/>
    </row>
    <row r="6" spans="2:22" ht="16.25" customHeight="1">
      <c r="B6" s="164" t="str">
        <f>IF(資金計画書!$E$2="資金分配団体",リストデータ!$A2,リストデータ!$C2)</f>
        <v>直接事業費</v>
      </c>
      <c r="C6" s="164"/>
      <c r="D6" s="72">
        <f>SUMIF('積算の内訳（明細入力）'!$A:$A,$B6,'積算の内訳（明細入力）'!K:K)</f>
        <v>0</v>
      </c>
      <c r="E6" s="72">
        <f>SUMIF('積算の内訳（明細入力）'!$A:$A,$B6,'積算の内訳（明細入力）'!L:L)</f>
        <v>0</v>
      </c>
      <c r="F6" s="72">
        <f>SUMIF('積算の内訳（明細入力）'!$A:$A,$B6,'積算の内訳（明細入力）'!M:M)</f>
        <v>0</v>
      </c>
      <c r="G6" s="72">
        <f>SUMIF('積算の内訳（明細入力）'!$A:$A,$B6,'積算の内訳（明細入力）'!N:N)</f>
        <v>0</v>
      </c>
      <c r="H6" s="72">
        <f>SUM(D6:G6)</f>
        <v>0</v>
      </c>
      <c r="J6" s="179" t="s">
        <v>90</v>
      </c>
      <c r="K6" s="153"/>
      <c r="L6" s="153"/>
      <c r="M6" s="84" t="str">
        <f>IF(資金計画書!$E$2="資金分配団体",M7+M10,"")</f>
        <v/>
      </c>
      <c r="N6" s="84" t="str">
        <f>IF(資金計画書!$E$2="資金分配団体",N7+N10,"")</f>
        <v/>
      </c>
      <c r="O6" s="84" t="str">
        <f>IF(資金計画書!$E$2="資金分配団体",O7+O10,"")</f>
        <v/>
      </c>
      <c r="P6" s="84" t="str">
        <f>IF(資金計画書!$E$2="資金分配団体",P7+P10,"")</f>
        <v/>
      </c>
      <c r="Q6" s="84" t="str">
        <f>IF(資金計画書!$E$2="資金分配団体",Q7+Q10,"")</f>
        <v/>
      </c>
      <c r="R6" s="89"/>
    </row>
    <row r="7" spans="2:22">
      <c r="B7" s="164" t="str">
        <f>IF(資金計画書!$E$2="資金分配団体",リストデータ!$A3,リストデータ!$C3)</f>
        <v>管理的経費</v>
      </c>
      <c r="C7" s="164"/>
      <c r="D7" s="72">
        <f>SUMIF('積算の内訳（明細入力）'!$A:$A,$B7,'積算の内訳（明細入力）'!K:K)</f>
        <v>0</v>
      </c>
      <c r="E7" s="72">
        <f>SUMIF('積算の内訳（明細入力）'!$A:$A,$B7,'積算の内訳（明細入力）'!L:L)</f>
        <v>0</v>
      </c>
      <c r="F7" s="72">
        <f>SUMIF('積算の内訳（明細入力）'!$A:$A,$B7,'積算の内訳（明細入力）'!M:M)</f>
        <v>0</v>
      </c>
      <c r="G7" s="72">
        <f>SUMIF('積算の内訳（明細入力）'!$A:$A,$B7,'積算の内訳（明細入力）'!N:N)</f>
        <v>0</v>
      </c>
      <c r="H7" s="72">
        <f t="shared" ref="H7:H8" si="0">SUM(D7:G7)</f>
        <v>0</v>
      </c>
      <c r="J7" s="80"/>
      <c r="K7" s="86" t="s">
        <v>32</v>
      </c>
      <c r="L7" s="85"/>
      <c r="M7" s="72" t="str">
        <f>IF(資金計画書!$E$2="資金分配団体",SUMIFS('積算の内訳（明細入力）'!K:K,'積算の内訳（明細入力）'!$A:$A,"PO関連経費",'積算の内訳（明細入力）'!$D:$D,"&lt;&gt;"),"")</f>
        <v/>
      </c>
      <c r="N7" s="72" t="str">
        <f>IF(資金計画書!$E$2="資金分配団体",SUMIFS('積算の内訳（明細入力）'!L:L,'積算の内訳（明細入力）'!$A:$A,"PO関連経費",'積算の内訳（明細入力）'!$D:$D,"&lt;&gt;"),"")</f>
        <v/>
      </c>
      <c r="O7" s="72" t="str">
        <f>IF(資金計画書!$E$2="資金分配団体",SUMIFS('積算の内訳（明細入力）'!M:M,'積算の内訳（明細入力）'!$A:$A,"PO関連経費",'積算の内訳（明細入力）'!$D:$D,"&lt;&gt;"),"")</f>
        <v/>
      </c>
      <c r="P7" s="72" t="str">
        <f>IF(資金計画書!$E$2="資金分配団体",SUMIFS('積算の内訳（明細入力）'!N:N,'積算の内訳（明細入力）'!$A:$A,"PO関連経費",'積算の内訳（明細入力）'!$D:$D,"&lt;&gt;"),"")</f>
        <v/>
      </c>
      <c r="Q7" s="72" t="str">
        <f>IF(資金計画書!$E$2="資金分配団体",SUM(M7:P7),"")</f>
        <v/>
      </c>
      <c r="R7" s="89"/>
    </row>
    <row r="8" spans="2:22">
      <c r="B8" s="164" t="str">
        <f>IF(資金計画書!$E$2="資金分配団体",リストデータ!$A4,リストデータ!$C4)</f>
        <v>評価関連経費</v>
      </c>
      <c r="C8" s="164"/>
      <c r="D8" s="72">
        <f>SUMIF('積算の内訳（明細入力）'!$A:$A,$B8,'積算の内訳（明細入力）'!K:K)</f>
        <v>0</v>
      </c>
      <c r="E8" s="72">
        <f>SUMIF('積算の内訳（明細入力）'!$A:$A,$B8,'積算の内訳（明細入力）'!L:L)</f>
        <v>0</v>
      </c>
      <c r="F8" s="72">
        <f>SUMIF('積算の内訳（明細入力）'!$A:$A,$B8,'積算の内訳（明細入力）'!M:M)</f>
        <v>0</v>
      </c>
      <c r="G8" s="72">
        <f>SUMIF('積算の内訳（明細入力）'!$A:$A,$B8,'積算の内訳（明細入力）'!N:N)</f>
        <v>0</v>
      </c>
      <c r="H8" s="72">
        <f t="shared" si="0"/>
        <v>0</v>
      </c>
      <c r="J8" s="80"/>
      <c r="K8" s="80"/>
      <c r="L8" s="81" t="s">
        <v>91</v>
      </c>
      <c r="M8" s="87" t="str">
        <f>IF(資金計画書!$E$2="資金分配団体",SUMIFS('積算の内訳（明細入力）'!K:K,'積算の内訳（明細入力）'!$A:$A,"PO関連経費",'積算の内訳（明細入力）'!$D:$D,"該当(給与・賞与)"),"")</f>
        <v/>
      </c>
      <c r="N8" s="87" t="str">
        <f>IF(資金計画書!$E$2="資金分配団体",SUMIFS('積算の内訳（明細入力）'!L:L,'積算の内訳（明細入力）'!$A:$A,"PO関連経費",'積算の内訳（明細入力）'!$D:$D,"該当(給与・賞与)"),"")</f>
        <v/>
      </c>
      <c r="O8" s="87" t="str">
        <f>IF(資金計画書!$E$2="資金分配団体",SUMIFS('積算の内訳（明細入力）'!M:M,'積算の内訳（明細入力）'!$A:$A,"PO関連経費",'積算の内訳（明細入力）'!$D:$D,"該当(給与・賞与)"),"")</f>
        <v/>
      </c>
      <c r="P8" s="87" t="str">
        <f>IF(資金計画書!$E$2="資金分配団体",SUMIFS('積算の内訳（明細入力）'!N:N,'積算の内訳（明細入力）'!$A:$A,"PO関連経費",'積算の内訳（明細入力）'!$D:$D,"該当(給与・賞与)"),"")</f>
        <v/>
      </c>
      <c r="Q8" s="72" t="str">
        <f>IF(資金計画書!$E$2="資金分配団体",SUM(M8:P8),"")</f>
        <v/>
      </c>
      <c r="R8" s="89"/>
    </row>
    <row r="9" spans="2:22">
      <c r="J9" s="79"/>
      <c r="K9" s="82"/>
      <c r="L9" s="81" t="s">
        <v>92</v>
      </c>
      <c r="M9" s="88" t="str">
        <f>IF(資金計画書!$E$2="資金分配団体",SUMIFS('積算の内訳（明細入力）'!K:K,'積算の内訳（明細入力）'!$A:$A,"PO関連経費",'積算の内訳（明細入力）'!$D:$D,"該当(委託)"),"")</f>
        <v/>
      </c>
      <c r="N9" s="88" t="str">
        <f>IF(資金計画書!$E$2="資金分配団体",SUMIFS('積算の内訳（明細入力）'!L:L,'積算の内訳（明細入力）'!$A:$A,"PO関連経費",'積算の内訳（明細入力）'!$D:$D,"該当(委託)"),"")</f>
        <v/>
      </c>
      <c r="O9" s="88" t="str">
        <f>IF(資金計画書!$E$2="資金分配団体",SUMIFS('積算の内訳（明細入力）'!M:M,'積算の内訳（明細入力）'!$A:$A,"PO関連経費",'積算の内訳（明細入力）'!$D:$D,"該当(委託)"),"")</f>
        <v/>
      </c>
      <c r="P9" s="88" t="str">
        <f>IF(資金計画書!$E$2="資金分配団体",SUMIFS('積算の内訳（明細入力）'!N:N,'積算の内訳（明細入力）'!$A:$A,"PO関連経費",'積算の内訳（明細入力）'!$D:$D,"該当(委託)"),"")</f>
        <v/>
      </c>
      <c r="Q9" s="72" t="str">
        <f>IF(資金計画書!$E$2="資金分配団体",SUM(M9:P9),"")</f>
        <v/>
      </c>
      <c r="R9" s="78"/>
      <c r="S9" s="78"/>
      <c r="T9" s="78"/>
      <c r="U9" s="78"/>
      <c r="V9" s="78"/>
    </row>
    <row r="10" spans="2:22">
      <c r="B10" s="3" t="s">
        <v>93</v>
      </c>
      <c r="J10" s="39"/>
      <c r="K10" s="85" t="s">
        <v>33</v>
      </c>
      <c r="L10" s="85"/>
      <c r="M10" s="72" t="str">
        <f>IF(資金計画書!$E$2="資金分配団体",SUMIFS('積算の内訳（明細入力）'!K:K,'積算の内訳（明細入力）'!$A:$A,"PO関連経費",'積算の内訳（明細入力）'!$D:$D,""),"")</f>
        <v/>
      </c>
      <c r="N10" s="72" t="str">
        <f>IF(資金計画書!$E$2="資金分配団体",SUMIFS('積算の内訳（明細入力）'!L:L,'積算の内訳（明細入力）'!$A:$A,"PO関連経費",'積算の内訳（明細入力）'!$D:$D,""),"")</f>
        <v/>
      </c>
      <c r="O10" s="72" t="str">
        <f>IF(資金計画書!$E$2="資金分配団体",SUMIFS('積算の内訳（明細入力）'!M:M,'積算の内訳（明細入力）'!$A:$A,"PO関連経費",'積算の内訳（明細入力）'!$D:$D,""),"")</f>
        <v/>
      </c>
      <c r="P10" s="72" t="str">
        <f>IF(資金計画書!$E$2="資金分配団体",SUMIFS('積算の内訳（明細入力）'!N:N,'積算の内訳（明細入力）'!$A:$A,"PO関連経費",'積算の内訳（明細入力）'!$D:$D,""),"")</f>
        <v/>
      </c>
      <c r="Q10" s="72" t="str">
        <f>IF(資金計画書!$E$2="資金分配団体",SUM(M10:P10),"")</f>
        <v/>
      </c>
    </row>
    <row r="11" spans="2:22">
      <c r="B11" s="4" t="s">
        <v>94</v>
      </c>
    </row>
    <row r="12" spans="2:22">
      <c r="B12" s="181"/>
      <c r="C12" s="181"/>
      <c r="D12" s="180" t="s">
        <v>84</v>
      </c>
      <c r="E12" s="180"/>
      <c r="F12" s="180"/>
      <c r="G12" s="180"/>
      <c r="H12" s="180" t="s">
        <v>85</v>
      </c>
      <c r="J12" s="183"/>
      <c r="K12" s="183"/>
      <c r="L12" s="183"/>
      <c r="M12" s="182" t="s">
        <v>95</v>
      </c>
      <c r="N12" s="182"/>
      <c r="O12" s="182"/>
      <c r="P12" s="182"/>
    </row>
    <row r="13" spans="2:22" ht="18">
      <c r="B13" s="181"/>
      <c r="C13" s="181"/>
      <c r="D13" s="54" t="s">
        <v>86</v>
      </c>
      <c r="E13" s="54" t="s">
        <v>87</v>
      </c>
      <c r="F13" s="54" t="s">
        <v>88</v>
      </c>
      <c r="G13" s="54" t="s">
        <v>89</v>
      </c>
      <c r="H13" s="180"/>
      <c r="J13" s="183"/>
      <c r="K13" s="183"/>
      <c r="L13" s="183"/>
      <c r="M13" s="83" t="s">
        <v>86</v>
      </c>
      <c r="N13" s="83" t="s">
        <v>87</v>
      </c>
      <c r="O13" s="83" t="s">
        <v>88</v>
      </c>
      <c r="P13" s="83" t="s">
        <v>89</v>
      </c>
    </row>
    <row r="14" spans="2:22">
      <c r="B14" s="4" t="e">
        <f ca="1">IF(一次テーブル!$L2&lt;&gt;一次テーブル!$L1,一次テーブル!$L2,"")</f>
        <v>#N/A</v>
      </c>
      <c r="C14" s="4" t="e">
        <f ca="1">一次テーブル!$M2</f>
        <v>#N/A</v>
      </c>
      <c r="D14" s="76" t="e">
        <f ca="1">IF($C14="","",SUMIFS('積算の内訳（明細入力）'!K:K,'積算の内訳（明細入力）'!$A:$A,一次テーブル!$L2,'積算の内訳（明細入力）'!$B:$B,一次テーブル!$M2))</f>
        <v>#N/A</v>
      </c>
      <c r="E14" s="76" t="e">
        <f ca="1">IF($C14="","",SUMIFS('積算の内訳（明細入力）'!L:L,'積算の内訳（明細入力）'!$A:$A,一次テーブル!$L2,'積算の内訳（明細入力）'!$B:$B,一次テーブル!$M2))</f>
        <v>#N/A</v>
      </c>
      <c r="F14" s="76" t="e">
        <f ca="1">IF($C14="","",SUMIFS('積算の内訳（明細入力）'!M:M,'積算の内訳（明細入力）'!$A:$A,一次テーブル!$L2,'積算の内訳（明細入力）'!$B:$B,一次テーブル!$M2))</f>
        <v>#N/A</v>
      </c>
      <c r="G14" s="76" t="e">
        <f ca="1">IF($C14="","",SUMIFS('積算の内訳（明細入力）'!N:N,'積算の内訳（明細入力）'!$A:$A,一次テーブル!$L2,'積算の内訳（明細入力）'!$B:$B,一次テーブル!$M2))</f>
        <v>#N/A</v>
      </c>
      <c r="H14" s="76" t="e">
        <f ca="1">IF($C14="","",SUM(D14:G14))</f>
        <v>#N/A</v>
      </c>
      <c r="J14" s="179" t="s">
        <v>90</v>
      </c>
      <c r="K14" s="153"/>
      <c r="L14" s="153"/>
      <c r="M14" s="66" t="str">
        <f>IF(M6&gt;8000000,"ERROR","")</f>
        <v>ERROR</v>
      </c>
      <c r="N14" s="66" t="str">
        <f>IF(N6&gt;8000000,"ERROR","")</f>
        <v>ERROR</v>
      </c>
      <c r="O14" s="66" t="str">
        <f>IF(O6&gt;8000000,"ERROR","")</f>
        <v>ERROR</v>
      </c>
      <c r="P14" s="66" t="str">
        <f>IF(P6&gt;8000000,"ERROR","")</f>
        <v>ERROR</v>
      </c>
    </row>
    <row r="15" spans="2:22">
      <c r="B15" s="4" t="e">
        <f ca="1">IF(一次テーブル!$L3&lt;&gt;一次テーブル!$L2,一次テーブル!$L3,"")</f>
        <v>#N/A</v>
      </c>
      <c r="C15" s="4" t="str">
        <f ca="1">一次テーブル!$M3</f>
        <v/>
      </c>
      <c r="D15" s="76" t="str">
        <f ca="1">IF($C15="","",SUMIFS('積算の内訳（明細入力）'!K:K,'積算の内訳（明細入力）'!$A:$A,一次テーブル!$L3,'積算の内訳（明細入力）'!$B:$B,一次テーブル!$M3))</f>
        <v/>
      </c>
      <c r="E15" s="76" t="str">
        <f ca="1">IF($C15="","",SUMIFS('積算の内訳（明細入力）'!L:L,'積算の内訳（明細入力）'!$A:$A,一次テーブル!$L3,'積算の内訳（明細入力）'!$B:$B,一次テーブル!$M3))</f>
        <v/>
      </c>
      <c r="F15" s="76" t="str">
        <f ca="1">IF($C15="","",SUMIFS('積算の内訳（明細入力）'!M:M,'積算の内訳（明細入力）'!$A:$A,一次テーブル!$L3,'積算の内訳（明細入力）'!$B:$B,一次テーブル!$M3))</f>
        <v/>
      </c>
      <c r="G15" s="76" t="str">
        <f ca="1">IF($C15="","",SUMIFS('積算の内訳（明細入力）'!N:N,'積算の内訳（明細入力）'!$A:$A,一次テーブル!$L3,'積算の内訳（明細入力）'!$B:$B,一次テーブル!$M3))</f>
        <v/>
      </c>
      <c r="H15" s="76" t="str">
        <f t="shared" ref="H15:H78" ca="1" si="1">IF($C15="","",SUM(D15:G15))</f>
        <v/>
      </c>
      <c r="J15" s="82"/>
      <c r="K15" s="85" t="s">
        <v>32</v>
      </c>
      <c r="L15" s="85"/>
      <c r="M15" s="66" t="str">
        <f>IF(M7&gt;5000000,"ERROR","")</f>
        <v>ERROR</v>
      </c>
      <c r="N15" s="66" t="str">
        <f>IF(N7&gt;5000000,"ERROR","")</f>
        <v>ERROR</v>
      </c>
      <c r="O15" s="66" t="str">
        <f>IF(O7&gt;5000000,"ERROR","")</f>
        <v>ERROR</v>
      </c>
      <c r="P15" s="66" t="str">
        <f>IF(P7&gt;5000000,"ERROR","")</f>
        <v>ERROR</v>
      </c>
    </row>
    <row r="16" spans="2:22">
      <c r="B16" s="4" t="str">
        <f ca="1">IF(一次テーブル!$L4&lt;&gt;一次テーブル!$L3,一次テーブル!$L4,"")</f>
        <v/>
      </c>
      <c r="C16" s="4" t="str">
        <f ca="1">一次テーブル!$M4</f>
        <v/>
      </c>
      <c r="D16" s="76" t="str">
        <f ca="1">IF($C16="","",SUMIFS('積算の内訳（明細入力）'!K:K,'積算の内訳（明細入力）'!$A:$A,一次テーブル!$L4,'積算の内訳（明細入力）'!$B:$B,一次テーブル!$M4))</f>
        <v/>
      </c>
      <c r="E16" s="76" t="str">
        <f ca="1">IF($C16="","",SUMIFS('積算の内訳（明細入力）'!L:L,'積算の内訳（明細入力）'!$A:$A,一次テーブル!$L4,'積算の内訳（明細入力）'!$B:$B,一次テーブル!$M4))</f>
        <v/>
      </c>
      <c r="F16" s="76" t="str">
        <f ca="1">IF($C16="","",SUMIFS('積算の内訳（明細入力）'!M:M,'積算の内訳（明細入力）'!$A:$A,一次テーブル!$L4,'積算の内訳（明細入力）'!$B:$B,一次テーブル!$M4))</f>
        <v/>
      </c>
      <c r="G16" s="76" t="str">
        <f ca="1">IF($C16="","",SUMIFS('積算の内訳（明細入力）'!N:N,'積算の内訳（明細入力）'!$A:$A,一次テーブル!$L4,'積算の内訳（明細入力）'!$B:$B,一次テーブル!$M4))</f>
        <v/>
      </c>
      <c r="H16" s="76" t="str">
        <f t="shared" ca="1" si="1"/>
        <v/>
      </c>
    </row>
    <row r="17" spans="2:8">
      <c r="B17" s="4" t="str">
        <f ca="1">IF(一次テーブル!$L5&lt;&gt;一次テーブル!$L4,一次テーブル!$L5,"")</f>
        <v/>
      </c>
      <c r="C17" s="4" t="str">
        <f ca="1">一次テーブル!$M5</f>
        <v/>
      </c>
      <c r="D17" s="76" t="str">
        <f ca="1">IF($C17="","",SUMIFS('積算の内訳（明細入力）'!K:K,'積算の内訳（明細入力）'!$A:$A,一次テーブル!$L5,'積算の内訳（明細入力）'!$B:$B,一次テーブル!$M5))</f>
        <v/>
      </c>
      <c r="E17" s="76" t="str">
        <f ca="1">IF($C17="","",SUMIFS('積算の内訳（明細入力）'!L:L,'積算の内訳（明細入力）'!$A:$A,一次テーブル!$L5,'積算の内訳（明細入力）'!$B:$B,一次テーブル!$M5))</f>
        <v/>
      </c>
      <c r="F17" s="76" t="str">
        <f ca="1">IF($C17="","",SUMIFS('積算の内訳（明細入力）'!M:M,'積算の内訳（明細入力）'!$A:$A,一次テーブル!$L5,'積算の内訳（明細入力）'!$B:$B,一次テーブル!$M5))</f>
        <v/>
      </c>
      <c r="G17" s="76" t="str">
        <f ca="1">IF($C17="","",SUMIFS('積算の内訳（明細入力）'!N:N,'積算の内訳（明細入力）'!$A:$A,一次テーブル!$L5,'積算の内訳（明細入力）'!$B:$B,一次テーブル!$M5))</f>
        <v/>
      </c>
      <c r="H17" s="76" t="str">
        <f t="shared" ca="1" si="1"/>
        <v/>
      </c>
    </row>
    <row r="18" spans="2:8">
      <c r="B18" s="4" t="str">
        <f ca="1">IF(一次テーブル!$L6&lt;&gt;一次テーブル!$L5,一次テーブル!$L6,"")</f>
        <v/>
      </c>
      <c r="C18" s="4" t="str">
        <f ca="1">一次テーブル!$M6</f>
        <v/>
      </c>
      <c r="D18" s="76" t="str">
        <f ca="1">IF($C18="","",SUMIFS('積算の内訳（明細入力）'!K:K,'積算の内訳（明細入力）'!$A:$A,一次テーブル!$L6,'積算の内訳（明細入力）'!$B:$B,一次テーブル!$M6))</f>
        <v/>
      </c>
      <c r="E18" s="76" t="str">
        <f ca="1">IF($C18="","",SUMIFS('積算の内訳（明細入力）'!L:L,'積算の内訳（明細入力）'!$A:$A,一次テーブル!$L6,'積算の内訳（明細入力）'!$B:$B,一次テーブル!$M6))</f>
        <v/>
      </c>
      <c r="F18" s="76" t="str">
        <f ca="1">IF($C18="","",SUMIFS('積算の内訳（明細入力）'!M:M,'積算の内訳（明細入力）'!$A:$A,一次テーブル!$L6,'積算の内訳（明細入力）'!$B:$B,一次テーブル!$M6))</f>
        <v/>
      </c>
      <c r="G18" s="76" t="str">
        <f ca="1">IF($C18="","",SUMIFS('積算の内訳（明細入力）'!N:N,'積算の内訳（明細入力）'!$A:$A,一次テーブル!$L6,'積算の内訳（明細入力）'!$B:$B,一次テーブル!$M6))</f>
        <v/>
      </c>
      <c r="H18" s="76" t="str">
        <f t="shared" ca="1" si="1"/>
        <v/>
      </c>
    </row>
    <row r="19" spans="2:8">
      <c r="B19" s="4" t="str">
        <f ca="1">IF(一次テーブル!$L7&lt;&gt;一次テーブル!$L6,一次テーブル!$L7,"")</f>
        <v/>
      </c>
      <c r="C19" s="4" t="str">
        <f ca="1">一次テーブル!$M7</f>
        <v/>
      </c>
      <c r="D19" s="76" t="str">
        <f ca="1">IF($C19="","",SUMIFS('積算の内訳（明細入力）'!K:K,'積算の内訳（明細入力）'!$A:$A,一次テーブル!$L7,'積算の内訳（明細入力）'!$B:$B,一次テーブル!$M7))</f>
        <v/>
      </c>
      <c r="E19" s="76" t="str">
        <f ca="1">IF($C19="","",SUMIFS('積算の内訳（明細入力）'!L:L,'積算の内訳（明細入力）'!$A:$A,一次テーブル!$L7,'積算の内訳（明細入力）'!$B:$B,一次テーブル!$M7))</f>
        <v/>
      </c>
      <c r="F19" s="76" t="str">
        <f ca="1">IF($C19="","",SUMIFS('積算の内訳（明細入力）'!M:M,'積算の内訳（明細入力）'!$A:$A,一次テーブル!$L7,'積算の内訳（明細入力）'!$B:$B,一次テーブル!$M7))</f>
        <v/>
      </c>
      <c r="G19" s="76" t="str">
        <f ca="1">IF($C19="","",SUMIFS('積算の内訳（明細入力）'!N:N,'積算の内訳（明細入力）'!$A:$A,一次テーブル!$L7,'積算の内訳（明細入力）'!$B:$B,一次テーブル!$M7))</f>
        <v/>
      </c>
      <c r="H19" s="76" t="str">
        <f t="shared" ca="1" si="1"/>
        <v/>
      </c>
    </row>
    <row r="20" spans="2:8">
      <c r="B20" s="4" t="str">
        <f ca="1">IF(一次テーブル!$L8&lt;&gt;一次テーブル!$L7,一次テーブル!$L8,"")</f>
        <v/>
      </c>
      <c r="C20" s="4" t="str">
        <f ca="1">一次テーブル!$M8</f>
        <v/>
      </c>
      <c r="D20" s="76" t="str">
        <f ca="1">IF($C20="","",SUMIFS('積算の内訳（明細入力）'!K:K,'積算の内訳（明細入力）'!$A:$A,一次テーブル!$L8,'積算の内訳（明細入力）'!$B:$B,一次テーブル!$M8))</f>
        <v/>
      </c>
      <c r="E20" s="76" t="str">
        <f ca="1">IF($C20="","",SUMIFS('積算の内訳（明細入力）'!L:L,'積算の内訳（明細入力）'!$A:$A,一次テーブル!$L8,'積算の内訳（明細入力）'!$B:$B,一次テーブル!$M8))</f>
        <v/>
      </c>
      <c r="F20" s="76" t="str">
        <f ca="1">IF($C20="","",SUMIFS('積算の内訳（明細入力）'!M:M,'積算の内訳（明細入力）'!$A:$A,一次テーブル!$L8,'積算の内訳（明細入力）'!$B:$B,一次テーブル!$M8))</f>
        <v/>
      </c>
      <c r="G20" s="76" t="str">
        <f ca="1">IF($C20="","",SUMIFS('積算の内訳（明細入力）'!N:N,'積算の内訳（明細入力）'!$A:$A,一次テーブル!$L8,'積算の内訳（明細入力）'!$B:$B,一次テーブル!$M8))</f>
        <v/>
      </c>
      <c r="H20" s="76" t="str">
        <f t="shared" ca="1" si="1"/>
        <v/>
      </c>
    </row>
    <row r="21" spans="2:8">
      <c r="B21" s="4" t="str">
        <f ca="1">IF(一次テーブル!$L9&lt;&gt;一次テーブル!$L8,一次テーブル!$L9,"")</f>
        <v/>
      </c>
      <c r="C21" s="4" t="str">
        <f ca="1">一次テーブル!$M9</f>
        <v/>
      </c>
      <c r="D21" s="76" t="str">
        <f ca="1">IF($C21="","",SUMIFS('積算の内訳（明細入力）'!K:K,'積算の内訳（明細入力）'!$A:$A,一次テーブル!$L9,'積算の内訳（明細入力）'!$B:$B,一次テーブル!$M9))</f>
        <v/>
      </c>
      <c r="E21" s="76" t="str">
        <f ca="1">IF($C21="","",SUMIFS('積算の内訳（明細入力）'!L:L,'積算の内訳（明細入力）'!$A:$A,一次テーブル!$L9,'積算の内訳（明細入力）'!$B:$B,一次テーブル!$M9))</f>
        <v/>
      </c>
      <c r="F21" s="76" t="str">
        <f ca="1">IF($C21="","",SUMIFS('積算の内訳（明細入力）'!M:M,'積算の内訳（明細入力）'!$A:$A,一次テーブル!$L9,'積算の内訳（明細入力）'!$B:$B,一次テーブル!$M9))</f>
        <v/>
      </c>
      <c r="G21" s="76" t="str">
        <f ca="1">IF($C21="","",SUMIFS('積算の内訳（明細入力）'!N:N,'積算の内訳（明細入力）'!$A:$A,一次テーブル!$L9,'積算の内訳（明細入力）'!$B:$B,一次テーブル!$M9))</f>
        <v/>
      </c>
      <c r="H21" s="76" t="str">
        <f t="shared" ca="1" si="1"/>
        <v/>
      </c>
    </row>
    <row r="22" spans="2:8">
      <c r="B22" s="4" t="str">
        <f ca="1">IF(一次テーブル!$L10&lt;&gt;一次テーブル!$L9,一次テーブル!$L10,"")</f>
        <v/>
      </c>
      <c r="C22" s="4" t="str">
        <f ca="1">一次テーブル!$M10</f>
        <v/>
      </c>
      <c r="D22" s="76" t="str">
        <f ca="1">IF($C22="","",SUMIFS('積算の内訳（明細入力）'!K:K,'積算の内訳（明細入力）'!$A:$A,一次テーブル!$L10,'積算の内訳（明細入力）'!$B:$B,一次テーブル!$M10))</f>
        <v/>
      </c>
      <c r="E22" s="76" t="str">
        <f ca="1">IF($C22="","",SUMIFS('積算の内訳（明細入力）'!L:L,'積算の内訳（明細入力）'!$A:$A,一次テーブル!$L10,'積算の内訳（明細入力）'!$B:$B,一次テーブル!$M10))</f>
        <v/>
      </c>
      <c r="F22" s="76" t="str">
        <f ca="1">IF($C22="","",SUMIFS('積算の内訳（明細入力）'!M:M,'積算の内訳（明細入力）'!$A:$A,一次テーブル!$L10,'積算の内訳（明細入力）'!$B:$B,一次テーブル!$M10))</f>
        <v/>
      </c>
      <c r="G22" s="76" t="str">
        <f ca="1">IF($C22="","",SUMIFS('積算の内訳（明細入力）'!N:N,'積算の内訳（明細入力）'!$A:$A,一次テーブル!$L10,'積算の内訳（明細入力）'!$B:$B,一次テーブル!$M10))</f>
        <v/>
      </c>
      <c r="H22" s="76" t="str">
        <f t="shared" ca="1" si="1"/>
        <v/>
      </c>
    </row>
    <row r="23" spans="2:8">
      <c r="B23" s="4" t="str">
        <f ca="1">IF(一次テーブル!$L11&lt;&gt;一次テーブル!$L10,一次テーブル!$L11,"")</f>
        <v/>
      </c>
      <c r="C23" s="4" t="str">
        <f ca="1">一次テーブル!$M11</f>
        <v/>
      </c>
      <c r="D23" s="76" t="str">
        <f ca="1">IF($C23="","",SUMIFS('積算の内訳（明細入力）'!K:K,'積算の内訳（明細入力）'!$A:$A,一次テーブル!$L11,'積算の内訳（明細入力）'!$B:$B,一次テーブル!$M11))</f>
        <v/>
      </c>
      <c r="E23" s="76" t="str">
        <f ca="1">IF($C23="","",SUMIFS('積算の内訳（明細入力）'!L:L,'積算の内訳（明細入力）'!$A:$A,一次テーブル!$L11,'積算の内訳（明細入力）'!$B:$B,一次テーブル!$M11))</f>
        <v/>
      </c>
      <c r="F23" s="76" t="str">
        <f ca="1">IF($C23="","",SUMIFS('積算の内訳（明細入力）'!M:M,'積算の内訳（明細入力）'!$A:$A,一次テーブル!$L11,'積算の内訳（明細入力）'!$B:$B,一次テーブル!$M11))</f>
        <v/>
      </c>
      <c r="G23" s="76" t="str">
        <f ca="1">IF($C23="","",SUMIFS('積算の内訳（明細入力）'!N:N,'積算の内訳（明細入力）'!$A:$A,一次テーブル!$L11,'積算の内訳（明細入力）'!$B:$B,一次テーブル!$M11))</f>
        <v/>
      </c>
      <c r="H23" s="76" t="str">
        <f t="shared" ca="1" si="1"/>
        <v/>
      </c>
    </row>
    <row r="24" spans="2:8">
      <c r="B24" s="4" t="str">
        <f ca="1">IF(一次テーブル!$L12&lt;&gt;一次テーブル!$L11,一次テーブル!$L12,"")</f>
        <v/>
      </c>
      <c r="C24" s="4" t="str">
        <f ca="1">一次テーブル!$M12</f>
        <v/>
      </c>
      <c r="D24" s="76" t="str">
        <f ca="1">IF($C24="","",SUMIFS('積算の内訳（明細入力）'!K:K,'積算の内訳（明細入力）'!$A:$A,一次テーブル!$L12,'積算の内訳（明細入力）'!$B:$B,一次テーブル!$M12))</f>
        <v/>
      </c>
      <c r="E24" s="76" t="str">
        <f ca="1">IF($C24="","",SUMIFS('積算の内訳（明細入力）'!L:L,'積算の内訳（明細入力）'!$A:$A,一次テーブル!$L12,'積算の内訳（明細入力）'!$B:$B,一次テーブル!$M12))</f>
        <v/>
      </c>
      <c r="F24" s="76" t="str">
        <f ca="1">IF($C24="","",SUMIFS('積算の内訳（明細入力）'!M:M,'積算の内訳（明細入力）'!$A:$A,一次テーブル!$L12,'積算の内訳（明細入力）'!$B:$B,一次テーブル!$M12))</f>
        <v/>
      </c>
      <c r="G24" s="76" t="str">
        <f ca="1">IF($C24="","",SUMIFS('積算の内訳（明細入力）'!N:N,'積算の内訳（明細入力）'!$A:$A,一次テーブル!$L12,'積算の内訳（明細入力）'!$B:$B,一次テーブル!$M12))</f>
        <v/>
      </c>
      <c r="H24" s="76" t="str">
        <f t="shared" ca="1" si="1"/>
        <v/>
      </c>
    </row>
    <row r="25" spans="2:8">
      <c r="B25" s="4" t="str">
        <f ca="1">IF(一次テーブル!$L13&lt;&gt;一次テーブル!$L12,一次テーブル!$L13,"")</f>
        <v/>
      </c>
      <c r="C25" s="4" t="str">
        <f ca="1">一次テーブル!$M13</f>
        <v/>
      </c>
      <c r="D25" s="76" t="str">
        <f ca="1">IF($C25="","",SUMIFS('積算の内訳（明細入力）'!K:K,'積算の内訳（明細入力）'!$A:$A,一次テーブル!$L13,'積算の内訳（明細入力）'!$B:$B,一次テーブル!$M13))</f>
        <v/>
      </c>
      <c r="E25" s="76" t="str">
        <f ca="1">IF($C25="","",SUMIFS('積算の内訳（明細入力）'!L:L,'積算の内訳（明細入力）'!$A:$A,一次テーブル!$L13,'積算の内訳（明細入力）'!$B:$B,一次テーブル!$M13))</f>
        <v/>
      </c>
      <c r="F25" s="76" t="str">
        <f ca="1">IF($C25="","",SUMIFS('積算の内訳（明細入力）'!M:M,'積算の内訳（明細入力）'!$A:$A,一次テーブル!$L13,'積算の内訳（明細入力）'!$B:$B,一次テーブル!$M13))</f>
        <v/>
      </c>
      <c r="G25" s="76" t="str">
        <f ca="1">IF($C25="","",SUMIFS('積算の内訳（明細入力）'!N:N,'積算の内訳（明細入力）'!$A:$A,一次テーブル!$L13,'積算の内訳（明細入力）'!$B:$B,一次テーブル!$M13))</f>
        <v/>
      </c>
      <c r="H25" s="76" t="str">
        <f t="shared" ca="1" si="1"/>
        <v/>
      </c>
    </row>
    <row r="26" spans="2:8">
      <c r="B26" s="4" t="str">
        <f ca="1">IF(一次テーブル!$L14&lt;&gt;一次テーブル!$L13,一次テーブル!$L14,"")</f>
        <v/>
      </c>
      <c r="C26" s="4" t="str">
        <f ca="1">一次テーブル!$M14</f>
        <v/>
      </c>
      <c r="D26" s="76" t="str">
        <f ca="1">IF($C26="","",SUMIFS('積算の内訳（明細入力）'!K:K,'積算の内訳（明細入力）'!$A:$A,一次テーブル!$L14,'積算の内訳（明細入力）'!$B:$B,一次テーブル!$M14))</f>
        <v/>
      </c>
      <c r="E26" s="76" t="str">
        <f ca="1">IF($C26="","",SUMIFS('積算の内訳（明細入力）'!L:L,'積算の内訳（明細入力）'!$A:$A,一次テーブル!$L14,'積算の内訳（明細入力）'!$B:$B,一次テーブル!$M14))</f>
        <v/>
      </c>
      <c r="F26" s="76" t="str">
        <f ca="1">IF($C26="","",SUMIFS('積算の内訳（明細入力）'!M:M,'積算の内訳（明細入力）'!$A:$A,一次テーブル!$L14,'積算の内訳（明細入力）'!$B:$B,一次テーブル!$M14))</f>
        <v/>
      </c>
      <c r="G26" s="76" t="str">
        <f ca="1">IF($C26="","",SUMIFS('積算の内訳（明細入力）'!N:N,'積算の内訳（明細入力）'!$A:$A,一次テーブル!$L14,'積算の内訳（明細入力）'!$B:$B,一次テーブル!$M14))</f>
        <v/>
      </c>
      <c r="H26" s="76" t="str">
        <f t="shared" ca="1" si="1"/>
        <v/>
      </c>
    </row>
    <row r="27" spans="2:8">
      <c r="B27" s="4" t="str">
        <f ca="1">IF(一次テーブル!$L15&lt;&gt;一次テーブル!$L14,一次テーブル!$L15,"")</f>
        <v/>
      </c>
      <c r="C27" s="4" t="str">
        <f ca="1">一次テーブル!$M15</f>
        <v/>
      </c>
      <c r="D27" s="76" t="str">
        <f ca="1">IF($C27="","",SUMIFS('積算の内訳（明細入力）'!K:K,'積算の内訳（明細入力）'!$A:$A,一次テーブル!$L15,'積算の内訳（明細入力）'!$B:$B,一次テーブル!$M15))</f>
        <v/>
      </c>
      <c r="E27" s="76" t="str">
        <f ca="1">IF($C27="","",SUMIFS('積算の内訳（明細入力）'!L:L,'積算の内訳（明細入力）'!$A:$A,一次テーブル!$L15,'積算の内訳（明細入力）'!$B:$B,一次テーブル!$M15))</f>
        <v/>
      </c>
      <c r="F27" s="76" t="str">
        <f ca="1">IF($C27="","",SUMIFS('積算の内訳（明細入力）'!M:M,'積算の内訳（明細入力）'!$A:$A,一次テーブル!$L15,'積算の内訳（明細入力）'!$B:$B,一次テーブル!$M15))</f>
        <v/>
      </c>
      <c r="G27" s="76" t="str">
        <f ca="1">IF($C27="","",SUMIFS('積算の内訳（明細入力）'!N:N,'積算の内訳（明細入力）'!$A:$A,一次テーブル!$L15,'積算の内訳（明細入力）'!$B:$B,一次テーブル!$M15))</f>
        <v/>
      </c>
      <c r="H27" s="76" t="str">
        <f t="shared" ca="1" si="1"/>
        <v/>
      </c>
    </row>
    <row r="28" spans="2:8">
      <c r="B28" s="4" t="str">
        <f ca="1">IF(一次テーブル!$L16&lt;&gt;一次テーブル!$L15,一次テーブル!$L16,"")</f>
        <v/>
      </c>
      <c r="C28" s="4" t="str">
        <f ca="1">一次テーブル!$M16</f>
        <v/>
      </c>
      <c r="D28" s="76" t="str">
        <f ca="1">IF($C28="","",SUMIFS('積算の内訳（明細入力）'!K:K,'積算の内訳（明細入力）'!$A:$A,一次テーブル!$L16,'積算の内訳（明細入力）'!$B:$B,一次テーブル!$M16))</f>
        <v/>
      </c>
      <c r="E28" s="76" t="str">
        <f ca="1">IF($C28="","",SUMIFS('積算の内訳（明細入力）'!L:L,'積算の内訳（明細入力）'!$A:$A,一次テーブル!$L16,'積算の内訳（明細入力）'!$B:$B,一次テーブル!$M16))</f>
        <v/>
      </c>
      <c r="F28" s="76" t="str">
        <f ca="1">IF($C28="","",SUMIFS('積算の内訳（明細入力）'!M:M,'積算の内訳（明細入力）'!$A:$A,一次テーブル!$L16,'積算の内訳（明細入力）'!$B:$B,一次テーブル!$M16))</f>
        <v/>
      </c>
      <c r="G28" s="76" t="str">
        <f ca="1">IF($C28="","",SUMIFS('積算の内訳（明細入力）'!N:N,'積算の内訳（明細入力）'!$A:$A,一次テーブル!$L16,'積算の内訳（明細入力）'!$B:$B,一次テーブル!$M16))</f>
        <v/>
      </c>
      <c r="H28" s="76" t="str">
        <f t="shared" ca="1" si="1"/>
        <v/>
      </c>
    </row>
    <row r="29" spans="2:8">
      <c r="B29" s="4" t="str">
        <f ca="1">IF(一次テーブル!$L17&lt;&gt;一次テーブル!$L16,一次テーブル!$L17,"")</f>
        <v/>
      </c>
      <c r="C29" s="4" t="str">
        <f ca="1">一次テーブル!$M17</f>
        <v/>
      </c>
      <c r="D29" s="76" t="str">
        <f ca="1">IF($C29="","",SUMIFS('積算の内訳（明細入力）'!K:K,'積算の内訳（明細入力）'!$A:$A,一次テーブル!$L17,'積算の内訳（明細入力）'!$B:$B,一次テーブル!$M17))</f>
        <v/>
      </c>
      <c r="E29" s="76" t="str">
        <f ca="1">IF($C29="","",SUMIFS('積算の内訳（明細入力）'!L:L,'積算の内訳（明細入力）'!$A:$A,一次テーブル!$L17,'積算の内訳（明細入力）'!$B:$B,一次テーブル!$M17))</f>
        <v/>
      </c>
      <c r="F29" s="76" t="str">
        <f ca="1">IF($C29="","",SUMIFS('積算の内訳（明細入力）'!M:M,'積算の内訳（明細入力）'!$A:$A,一次テーブル!$L17,'積算の内訳（明細入力）'!$B:$B,一次テーブル!$M17))</f>
        <v/>
      </c>
      <c r="G29" s="76" t="str">
        <f ca="1">IF($C29="","",SUMIFS('積算の内訳（明細入力）'!N:N,'積算の内訳（明細入力）'!$A:$A,一次テーブル!$L17,'積算の内訳（明細入力）'!$B:$B,一次テーブル!$M17))</f>
        <v/>
      </c>
      <c r="H29" s="76" t="str">
        <f t="shared" ca="1" si="1"/>
        <v/>
      </c>
    </row>
    <row r="30" spans="2:8">
      <c r="B30" s="4" t="str">
        <f ca="1">IF(一次テーブル!$L18&lt;&gt;一次テーブル!$L17,一次テーブル!$L18,"")</f>
        <v/>
      </c>
      <c r="C30" s="4" t="str">
        <f ca="1">一次テーブル!$M18</f>
        <v/>
      </c>
      <c r="D30" s="76" t="str">
        <f ca="1">IF($C30="","",SUMIFS('積算の内訳（明細入力）'!K:K,'積算の内訳（明細入力）'!$A:$A,一次テーブル!$L18,'積算の内訳（明細入力）'!$B:$B,一次テーブル!$M18))</f>
        <v/>
      </c>
      <c r="E30" s="76" t="str">
        <f ca="1">IF($C30="","",SUMIFS('積算の内訳（明細入力）'!L:L,'積算の内訳（明細入力）'!$A:$A,一次テーブル!$L18,'積算の内訳（明細入力）'!$B:$B,一次テーブル!$M18))</f>
        <v/>
      </c>
      <c r="F30" s="76" t="str">
        <f ca="1">IF($C30="","",SUMIFS('積算の内訳（明細入力）'!M:M,'積算の内訳（明細入力）'!$A:$A,一次テーブル!$L18,'積算の内訳（明細入力）'!$B:$B,一次テーブル!$M18))</f>
        <v/>
      </c>
      <c r="G30" s="76" t="str">
        <f ca="1">IF($C30="","",SUMIFS('積算の内訳（明細入力）'!N:N,'積算の内訳（明細入力）'!$A:$A,一次テーブル!$L18,'積算の内訳（明細入力）'!$B:$B,一次テーブル!$M18))</f>
        <v/>
      </c>
      <c r="H30" s="76" t="str">
        <f t="shared" ca="1" si="1"/>
        <v/>
      </c>
    </row>
    <row r="31" spans="2:8">
      <c r="B31" s="4" t="str">
        <f ca="1">IF(一次テーブル!$L19&lt;&gt;一次テーブル!$L18,一次テーブル!$L19,"")</f>
        <v/>
      </c>
      <c r="C31" s="4" t="str">
        <f ca="1">一次テーブル!$M19</f>
        <v/>
      </c>
      <c r="D31" s="76" t="str">
        <f ca="1">IF($C31="","",SUMIFS('積算の内訳（明細入力）'!K:K,'積算の内訳（明細入力）'!$A:$A,一次テーブル!$L19,'積算の内訳（明細入力）'!$B:$B,一次テーブル!$M19))</f>
        <v/>
      </c>
      <c r="E31" s="76" t="str">
        <f ca="1">IF($C31="","",SUMIFS('積算の内訳（明細入力）'!L:L,'積算の内訳（明細入力）'!$A:$A,一次テーブル!$L19,'積算の内訳（明細入力）'!$B:$B,一次テーブル!$M19))</f>
        <v/>
      </c>
      <c r="F31" s="76" t="str">
        <f ca="1">IF($C31="","",SUMIFS('積算の内訳（明細入力）'!M:M,'積算の内訳（明細入力）'!$A:$A,一次テーブル!$L19,'積算の内訳（明細入力）'!$B:$B,一次テーブル!$M19))</f>
        <v/>
      </c>
      <c r="G31" s="76" t="str">
        <f ca="1">IF($C31="","",SUMIFS('積算の内訳（明細入力）'!N:N,'積算の内訳（明細入力）'!$A:$A,一次テーブル!$L19,'積算の内訳（明細入力）'!$B:$B,一次テーブル!$M19))</f>
        <v/>
      </c>
      <c r="H31" s="76" t="str">
        <f t="shared" ca="1" si="1"/>
        <v/>
      </c>
    </row>
    <row r="32" spans="2:8">
      <c r="B32" s="4" t="str">
        <f ca="1">IF(一次テーブル!$L20&lt;&gt;一次テーブル!$L19,一次テーブル!$L20,"")</f>
        <v/>
      </c>
      <c r="C32" s="4" t="str">
        <f ca="1">一次テーブル!$M20</f>
        <v/>
      </c>
      <c r="D32" s="76" t="str">
        <f ca="1">IF($C32="","",SUMIFS('積算の内訳（明細入力）'!K:K,'積算の内訳（明細入力）'!$A:$A,一次テーブル!$L20,'積算の内訳（明細入力）'!$B:$B,一次テーブル!$M20))</f>
        <v/>
      </c>
      <c r="E32" s="76" t="str">
        <f ca="1">IF($C32="","",SUMIFS('積算の内訳（明細入力）'!L:L,'積算の内訳（明細入力）'!$A:$A,一次テーブル!$L20,'積算の内訳（明細入力）'!$B:$B,一次テーブル!$M20))</f>
        <v/>
      </c>
      <c r="F32" s="76" t="str">
        <f ca="1">IF($C32="","",SUMIFS('積算の内訳（明細入力）'!M:M,'積算の内訳（明細入力）'!$A:$A,一次テーブル!$L20,'積算の内訳（明細入力）'!$B:$B,一次テーブル!$M20))</f>
        <v/>
      </c>
      <c r="G32" s="76" t="str">
        <f ca="1">IF($C32="","",SUMIFS('積算の内訳（明細入力）'!N:N,'積算の内訳（明細入力）'!$A:$A,一次テーブル!$L20,'積算の内訳（明細入力）'!$B:$B,一次テーブル!$M20))</f>
        <v/>
      </c>
      <c r="H32" s="76" t="str">
        <f t="shared" ca="1" si="1"/>
        <v/>
      </c>
    </row>
    <row r="33" spans="2:8">
      <c r="B33" s="4" t="str">
        <f ca="1">IF(一次テーブル!$L21&lt;&gt;一次テーブル!$L20,一次テーブル!$L21,"")</f>
        <v/>
      </c>
      <c r="C33" s="4" t="str">
        <f ca="1">一次テーブル!$M21</f>
        <v/>
      </c>
      <c r="D33" s="76" t="str">
        <f ca="1">IF($C33="","",SUMIFS('積算の内訳（明細入力）'!K:K,'積算の内訳（明細入力）'!$A:$A,一次テーブル!$L21,'積算の内訳（明細入力）'!$B:$B,一次テーブル!$M21))</f>
        <v/>
      </c>
      <c r="E33" s="76" t="str">
        <f ca="1">IF($C33="","",SUMIFS('積算の内訳（明細入力）'!L:L,'積算の内訳（明細入力）'!$A:$A,一次テーブル!$L21,'積算の内訳（明細入力）'!$B:$B,一次テーブル!$M21))</f>
        <v/>
      </c>
      <c r="F33" s="76" t="str">
        <f ca="1">IF($C33="","",SUMIFS('積算の内訳（明細入力）'!M:M,'積算の内訳（明細入力）'!$A:$A,一次テーブル!$L21,'積算の内訳（明細入力）'!$B:$B,一次テーブル!$M21))</f>
        <v/>
      </c>
      <c r="G33" s="76" t="str">
        <f ca="1">IF($C33="","",SUMIFS('積算の内訳（明細入力）'!N:N,'積算の内訳（明細入力）'!$A:$A,一次テーブル!$L21,'積算の内訳（明細入力）'!$B:$B,一次テーブル!$M21))</f>
        <v/>
      </c>
      <c r="H33" s="76" t="str">
        <f t="shared" ca="1" si="1"/>
        <v/>
      </c>
    </row>
    <row r="34" spans="2:8">
      <c r="B34" s="4" t="str">
        <f ca="1">IF(一次テーブル!$L22&lt;&gt;一次テーブル!$L21,一次テーブル!$L22,"")</f>
        <v/>
      </c>
      <c r="C34" s="4" t="str">
        <f ca="1">一次テーブル!$M22</f>
        <v/>
      </c>
      <c r="D34" s="76" t="str">
        <f ca="1">IF($C34="","",SUMIFS('積算の内訳（明細入力）'!K:K,'積算の内訳（明細入力）'!$A:$A,一次テーブル!$L22,'積算の内訳（明細入力）'!$B:$B,一次テーブル!$M22))</f>
        <v/>
      </c>
      <c r="E34" s="76" t="str">
        <f ca="1">IF($C34="","",SUMIFS('積算の内訳（明細入力）'!L:L,'積算の内訳（明細入力）'!$A:$A,一次テーブル!$L22,'積算の内訳（明細入力）'!$B:$B,一次テーブル!$M22))</f>
        <v/>
      </c>
      <c r="F34" s="76" t="str">
        <f ca="1">IF($C34="","",SUMIFS('積算の内訳（明細入力）'!M:M,'積算の内訳（明細入力）'!$A:$A,一次テーブル!$L22,'積算の内訳（明細入力）'!$B:$B,一次テーブル!$M22))</f>
        <v/>
      </c>
      <c r="G34" s="76" t="str">
        <f ca="1">IF($C34="","",SUMIFS('積算の内訳（明細入力）'!N:N,'積算の内訳（明細入力）'!$A:$A,一次テーブル!$L22,'積算の内訳（明細入力）'!$B:$B,一次テーブル!$M22))</f>
        <v/>
      </c>
      <c r="H34" s="76" t="str">
        <f t="shared" ca="1" si="1"/>
        <v/>
      </c>
    </row>
    <row r="35" spans="2:8">
      <c r="B35" s="4" t="str">
        <f ca="1">IF(一次テーブル!$L23&lt;&gt;一次テーブル!$L22,一次テーブル!$L23,"")</f>
        <v/>
      </c>
      <c r="C35" s="4" t="str">
        <f ca="1">一次テーブル!$M23</f>
        <v/>
      </c>
      <c r="D35" s="76" t="str">
        <f ca="1">IF($C35="","",SUMIFS('積算の内訳（明細入力）'!K:K,'積算の内訳（明細入力）'!$A:$A,一次テーブル!$L23,'積算の内訳（明細入力）'!$B:$B,一次テーブル!$M23))</f>
        <v/>
      </c>
      <c r="E35" s="76" t="str">
        <f ca="1">IF($C35="","",SUMIFS('積算の内訳（明細入力）'!L:L,'積算の内訳（明細入力）'!$A:$A,一次テーブル!$L23,'積算の内訳（明細入力）'!$B:$B,一次テーブル!$M23))</f>
        <v/>
      </c>
      <c r="F35" s="76" t="str">
        <f ca="1">IF($C35="","",SUMIFS('積算の内訳（明細入力）'!M:M,'積算の内訳（明細入力）'!$A:$A,一次テーブル!$L23,'積算の内訳（明細入力）'!$B:$B,一次テーブル!$M23))</f>
        <v/>
      </c>
      <c r="G35" s="76" t="str">
        <f ca="1">IF($C35="","",SUMIFS('積算の内訳（明細入力）'!N:N,'積算の内訳（明細入力）'!$A:$A,一次テーブル!$L23,'積算の内訳（明細入力）'!$B:$B,一次テーブル!$M23))</f>
        <v/>
      </c>
      <c r="H35" s="76" t="str">
        <f t="shared" ca="1" si="1"/>
        <v/>
      </c>
    </row>
    <row r="36" spans="2:8">
      <c r="B36" s="4" t="str">
        <f ca="1">IF(一次テーブル!$L24&lt;&gt;一次テーブル!$L23,一次テーブル!$L24,"")</f>
        <v/>
      </c>
      <c r="C36" s="4" t="str">
        <f ca="1">一次テーブル!$M24</f>
        <v/>
      </c>
      <c r="D36" s="76" t="str">
        <f ca="1">IF($C36="","",SUMIFS('積算の内訳（明細入力）'!K:K,'積算の内訳（明細入力）'!$A:$A,一次テーブル!$L24,'積算の内訳（明細入力）'!$B:$B,一次テーブル!$M24))</f>
        <v/>
      </c>
      <c r="E36" s="76" t="str">
        <f ca="1">IF($C36="","",SUMIFS('積算の内訳（明細入力）'!L:L,'積算の内訳（明細入力）'!$A:$A,一次テーブル!$L24,'積算の内訳（明細入力）'!$B:$B,一次テーブル!$M24))</f>
        <v/>
      </c>
      <c r="F36" s="76" t="str">
        <f ca="1">IF($C36="","",SUMIFS('積算の内訳（明細入力）'!M:M,'積算の内訳（明細入力）'!$A:$A,一次テーブル!$L24,'積算の内訳（明細入力）'!$B:$B,一次テーブル!$M24))</f>
        <v/>
      </c>
      <c r="G36" s="76" t="str">
        <f ca="1">IF($C36="","",SUMIFS('積算の内訳（明細入力）'!N:N,'積算の内訳（明細入力）'!$A:$A,一次テーブル!$L24,'積算の内訳（明細入力）'!$B:$B,一次テーブル!$M24))</f>
        <v/>
      </c>
      <c r="H36" s="76" t="str">
        <f t="shared" ca="1" si="1"/>
        <v/>
      </c>
    </row>
    <row r="37" spans="2:8">
      <c r="B37" s="4" t="str">
        <f ca="1">IF(一次テーブル!$L25&lt;&gt;一次テーブル!$L24,一次テーブル!$L25,"")</f>
        <v/>
      </c>
      <c r="C37" s="4" t="str">
        <f ca="1">一次テーブル!$M25</f>
        <v/>
      </c>
      <c r="D37" s="76" t="str">
        <f ca="1">IF($C37="","",SUMIFS('積算の内訳（明細入力）'!K:K,'積算の内訳（明細入力）'!$A:$A,一次テーブル!$L25,'積算の内訳（明細入力）'!$B:$B,一次テーブル!$M25))</f>
        <v/>
      </c>
      <c r="E37" s="76" t="str">
        <f ca="1">IF($C37="","",SUMIFS('積算の内訳（明細入力）'!L:L,'積算の内訳（明細入力）'!$A:$A,一次テーブル!$L25,'積算の内訳（明細入力）'!$B:$B,一次テーブル!$M25))</f>
        <v/>
      </c>
      <c r="F37" s="76" t="str">
        <f ca="1">IF($C37="","",SUMIFS('積算の内訳（明細入力）'!M:M,'積算の内訳（明細入力）'!$A:$A,一次テーブル!$L25,'積算の内訳（明細入力）'!$B:$B,一次テーブル!$M25))</f>
        <v/>
      </c>
      <c r="G37" s="76" t="str">
        <f ca="1">IF($C37="","",SUMIFS('積算の内訳（明細入力）'!N:N,'積算の内訳（明細入力）'!$A:$A,一次テーブル!$L25,'積算の内訳（明細入力）'!$B:$B,一次テーブル!$M25))</f>
        <v/>
      </c>
      <c r="H37" s="76" t="str">
        <f t="shared" ca="1" si="1"/>
        <v/>
      </c>
    </row>
    <row r="38" spans="2:8">
      <c r="B38" s="4" t="str">
        <f ca="1">IF(一次テーブル!$L26&lt;&gt;一次テーブル!$L25,一次テーブル!$L26,"")</f>
        <v/>
      </c>
      <c r="C38" s="4" t="str">
        <f ca="1">一次テーブル!$M26</f>
        <v/>
      </c>
      <c r="D38" s="76" t="str">
        <f ca="1">IF($C38="","",SUMIFS('積算の内訳（明細入力）'!K:K,'積算の内訳（明細入力）'!$A:$A,一次テーブル!$L26,'積算の内訳（明細入力）'!$B:$B,一次テーブル!$M26))</f>
        <v/>
      </c>
      <c r="E38" s="76" t="str">
        <f ca="1">IF($C38="","",SUMIFS('積算の内訳（明細入力）'!L:L,'積算の内訳（明細入力）'!$A:$A,一次テーブル!$L26,'積算の内訳（明細入力）'!$B:$B,一次テーブル!$M26))</f>
        <v/>
      </c>
      <c r="F38" s="76" t="str">
        <f ca="1">IF($C38="","",SUMIFS('積算の内訳（明細入力）'!M:M,'積算の内訳（明細入力）'!$A:$A,一次テーブル!$L26,'積算の内訳（明細入力）'!$B:$B,一次テーブル!$M26))</f>
        <v/>
      </c>
      <c r="G38" s="76" t="str">
        <f ca="1">IF($C38="","",SUMIFS('積算の内訳（明細入力）'!N:N,'積算の内訳（明細入力）'!$A:$A,一次テーブル!$L26,'積算の内訳（明細入力）'!$B:$B,一次テーブル!$M26))</f>
        <v/>
      </c>
      <c r="H38" s="76" t="str">
        <f t="shared" ca="1" si="1"/>
        <v/>
      </c>
    </row>
    <row r="39" spans="2:8">
      <c r="B39" s="4" t="str">
        <f ca="1">IF(一次テーブル!$L27&lt;&gt;一次テーブル!$L26,一次テーブル!$L27,"")</f>
        <v/>
      </c>
      <c r="C39" s="4" t="str">
        <f ca="1">一次テーブル!$M27</f>
        <v/>
      </c>
      <c r="D39" s="76" t="str">
        <f ca="1">IF($C39="","",SUMIFS('積算の内訳（明細入力）'!K:K,'積算の内訳（明細入力）'!$A:$A,一次テーブル!$L27,'積算の内訳（明細入力）'!$B:$B,一次テーブル!$M27))</f>
        <v/>
      </c>
      <c r="E39" s="76" t="str">
        <f ca="1">IF($C39="","",SUMIFS('積算の内訳（明細入力）'!L:L,'積算の内訳（明細入力）'!$A:$A,一次テーブル!$L27,'積算の内訳（明細入力）'!$B:$B,一次テーブル!$M27))</f>
        <v/>
      </c>
      <c r="F39" s="76" t="str">
        <f ca="1">IF($C39="","",SUMIFS('積算の内訳（明細入力）'!M:M,'積算の内訳（明細入力）'!$A:$A,一次テーブル!$L27,'積算の内訳（明細入力）'!$B:$B,一次テーブル!$M27))</f>
        <v/>
      </c>
      <c r="G39" s="76" t="str">
        <f ca="1">IF($C39="","",SUMIFS('積算の内訳（明細入力）'!N:N,'積算の内訳（明細入力）'!$A:$A,一次テーブル!$L27,'積算の内訳（明細入力）'!$B:$B,一次テーブル!$M27))</f>
        <v/>
      </c>
      <c r="H39" s="76" t="str">
        <f t="shared" ca="1" si="1"/>
        <v/>
      </c>
    </row>
    <row r="40" spans="2:8">
      <c r="B40" s="4" t="str">
        <f ca="1">IF(一次テーブル!$L28&lt;&gt;一次テーブル!$L27,一次テーブル!$L28,"")</f>
        <v/>
      </c>
      <c r="C40" s="4" t="str">
        <f ca="1">一次テーブル!$M28</f>
        <v/>
      </c>
      <c r="D40" s="76" t="str">
        <f ca="1">IF($C40="","",SUMIFS('積算の内訳（明細入力）'!K:K,'積算の内訳（明細入力）'!$A:$A,一次テーブル!$L28,'積算の内訳（明細入力）'!$B:$B,一次テーブル!$M28))</f>
        <v/>
      </c>
      <c r="E40" s="76" t="str">
        <f ca="1">IF($C40="","",SUMIFS('積算の内訳（明細入力）'!L:L,'積算の内訳（明細入力）'!$A:$A,一次テーブル!$L28,'積算の内訳（明細入力）'!$B:$B,一次テーブル!$M28))</f>
        <v/>
      </c>
      <c r="F40" s="76" t="str">
        <f ca="1">IF($C40="","",SUMIFS('積算の内訳（明細入力）'!M:M,'積算の内訳（明細入力）'!$A:$A,一次テーブル!$L28,'積算の内訳（明細入力）'!$B:$B,一次テーブル!$M28))</f>
        <v/>
      </c>
      <c r="G40" s="76" t="str">
        <f ca="1">IF($C40="","",SUMIFS('積算の内訳（明細入力）'!N:N,'積算の内訳（明細入力）'!$A:$A,一次テーブル!$L28,'積算の内訳（明細入力）'!$B:$B,一次テーブル!$M28))</f>
        <v/>
      </c>
      <c r="H40" s="76" t="str">
        <f t="shared" ca="1" si="1"/>
        <v/>
      </c>
    </row>
    <row r="41" spans="2:8">
      <c r="B41" s="4" t="str">
        <f ca="1">IF(一次テーブル!$L29&lt;&gt;一次テーブル!$L28,一次テーブル!$L29,"")</f>
        <v/>
      </c>
      <c r="C41" s="4" t="str">
        <f ca="1">一次テーブル!$M29</f>
        <v/>
      </c>
      <c r="D41" s="76" t="str">
        <f ca="1">IF($C41="","",SUMIFS('積算の内訳（明細入力）'!K:K,'積算の内訳（明細入力）'!$A:$A,一次テーブル!$L29,'積算の内訳（明細入力）'!$B:$B,一次テーブル!$M29))</f>
        <v/>
      </c>
      <c r="E41" s="76" t="str">
        <f ca="1">IF($C41="","",SUMIFS('積算の内訳（明細入力）'!L:L,'積算の内訳（明細入力）'!$A:$A,一次テーブル!$L29,'積算の内訳（明細入力）'!$B:$B,一次テーブル!$M29))</f>
        <v/>
      </c>
      <c r="F41" s="76" t="str">
        <f ca="1">IF($C41="","",SUMIFS('積算の内訳（明細入力）'!M:M,'積算の内訳（明細入力）'!$A:$A,一次テーブル!$L29,'積算の内訳（明細入力）'!$B:$B,一次テーブル!$M29))</f>
        <v/>
      </c>
      <c r="G41" s="76" t="str">
        <f ca="1">IF($C41="","",SUMIFS('積算の内訳（明細入力）'!N:N,'積算の内訳（明細入力）'!$A:$A,一次テーブル!$L29,'積算の内訳（明細入力）'!$B:$B,一次テーブル!$M29))</f>
        <v/>
      </c>
      <c r="H41" s="76" t="str">
        <f t="shared" ca="1" si="1"/>
        <v/>
      </c>
    </row>
    <row r="42" spans="2:8">
      <c r="B42" s="4" t="str">
        <f ca="1">IF(一次テーブル!$L30&lt;&gt;一次テーブル!$L29,一次テーブル!$L30,"")</f>
        <v/>
      </c>
      <c r="C42" s="4" t="str">
        <f ca="1">一次テーブル!$M30</f>
        <v/>
      </c>
      <c r="D42" s="76" t="str">
        <f ca="1">IF($C42="","",SUMIFS('積算の内訳（明細入力）'!K:K,'積算の内訳（明細入力）'!$A:$A,一次テーブル!$L30,'積算の内訳（明細入力）'!$B:$B,一次テーブル!$M30))</f>
        <v/>
      </c>
      <c r="E42" s="76" t="str">
        <f ca="1">IF($C42="","",SUMIFS('積算の内訳（明細入力）'!L:L,'積算の内訳（明細入力）'!$A:$A,一次テーブル!$L30,'積算の内訳（明細入力）'!$B:$B,一次テーブル!$M30))</f>
        <v/>
      </c>
      <c r="F42" s="76" t="str">
        <f ca="1">IF($C42="","",SUMIFS('積算の内訳（明細入力）'!M:M,'積算の内訳（明細入力）'!$A:$A,一次テーブル!$L30,'積算の内訳（明細入力）'!$B:$B,一次テーブル!$M30))</f>
        <v/>
      </c>
      <c r="G42" s="76" t="str">
        <f ca="1">IF($C42="","",SUMIFS('積算の内訳（明細入力）'!N:N,'積算の内訳（明細入力）'!$A:$A,一次テーブル!$L30,'積算の内訳（明細入力）'!$B:$B,一次テーブル!$M30))</f>
        <v/>
      </c>
      <c r="H42" s="76" t="str">
        <f t="shared" ca="1" si="1"/>
        <v/>
      </c>
    </row>
    <row r="43" spans="2:8">
      <c r="B43" s="4" t="str">
        <f ca="1">IF(一次テーブル!$L31&lt;&gt;一次テーブル!$L30,一次テーブル!$L31,"")</f>
        <v/>
      </c>
      <c r="C43" s="4" t="str">
        <f ca="1">一次テーブル!$M31</f>
        <v/>
      </c>
      <c r="D43" s="76" t="str">
        <f ca="1">IF($C43="","",SUMIFS('積算の内訳（明細入力）'!K:K,'積算の内訳（明細入力）'!$A:$A,一次テーブル!$L31,'積算の内訳（明細入力）'!$B:$B,一次テーブル!$M31))</f>
        <v/>
      </c>
      <c r="E43" s="76" t="str">
        <f ca="1">IF($C43="","",SUMIFS('積算の内訳（明細入力）'!L:L,'積算の内訳（明細入力）'!$A:$A,一次テーブル!$L31,'積算の内訳（明細入力）'!$B:$B,一次テーブル!$M31))</f>
        <v/>
      </c>
      <c r="F43" s="76" t="str">
        <f ca="1">IF($C43="","",SUMIFS('積算の内訳（明細入力）'!M:M,'積算の内訳（明細入力）'!$A:$A,一次テーブル!$L31,'積算の内訳（明細入力）'!$B:$B,一次テーブル!$M31))</f>
        <v/>
      </c>
      <c r="G43" s="76" t="str">
        <f ca="1">IF($C43="","",SUMIFS('積算の内訳（明細入力）'!N:N,'積算の内訳（明細入力）'!$A:$A,一次テーブル!$L31,'積算の内訳（明細入力）'!$B:$B,一次テーブル!$M31))</f>
        <v/>
      </c>
      <c r="H43" s="76" t="str">
        <f t="shared" ca="1" si="1"/>
        <v/>
      </c>
    </row>
    <row r="44" spans="2:8">
      <c r="B44" s="4" t="str">
        <f ca="1">IF(一次テーブル!$L32&lt;&gt;一次テーブル!$L31,一次テーブル!$L32,"")</f>
        <v/>
      </c>
      <c r="C44" s="4" t="str">
        <f ca="1">一次テーブル!$M32</f>
        <v/>
      </c>
      <c r="D44" s="76" t="str">
        <f ca="1">IF($C44="","",SUMIFS('積算の内訳（明細入力）'!K:K,'積算の内訳（明細入力）'!$A:$A,一次テーブル!$L32,'積算の内訳（明細入力）'!$B:$B,一次テーブル!$M32))</f>
        <v/>
      </c>
      <c r="E44" s="76" t="str">
        <f ca="1">IF($C44="","",SUMIFS('積算の内訳（明細入力）'!L:L,'積算の内訳（明細入力）'!$A:$A,一次テーブル!$L32,'積算の内訳（明細入力）'!$B:$B,一次テーブル!$M32))</f>
        <v/>
      </c>
      <c r="F44" s="76" t="str">
        <f ca="1">IF($C44="","",SUMIFS('積算の内訳（明細入力）'!M:M,'積算の内訳（明細入力）'!$A:$A,一次テーブル!$L32,'積算の内訳（明細入力）'!$B:$B,一次テーブル!$M32))</f>
        <v/>
      </c>
      <c r="G44" s="76" t="str">
        <f ca="1">IF($C44="","",SUMIFS('積算の内訳（明細入力）'!N:N,'積算の内訳（明細入力）'!$A:$A,一次テーブル!$L32,'積算の内訳（明細入力）'!$B:$B,一次テーブル!$M32))</f>
        <v/>
      </c>
      <c r="H44" s="76" t="str">
        <f t="shared" ca="1" si="1"/>
        <v/>
      </c>
    </row>
    <row r="45" spans="2:8">
      <c r="B45" s="4" t="str">
        <f ca="1">IF(一次テーブル!$L33&lt;&gt;一次テーブル!$L32,一次テーブル!$L33,"")</f>
        <v/>
      </c>
      <c r="C45" s="4" t="str">
        <f ca="1">一次テーブル!$M33</f>
        <v/>
      </c>
      <c r="D45" s="76" t="str">
        <f ca="1">IF($C45="","",SUMIFS('積算の内訳（明細入力）'!K:K,'積算の内訳（明細入力）'!$A:$A,一次テーブル!$L33,'積算の内訳（明細入力）'!$B:$B,一次テーブル!$M33))</f>
        <v/>
      </c>
      <c r="E45" s="76" t="str">
        <f ca="1">IF($C45="","",SUMIFS('積算の内訳（明細入力）'!L:L,'積算の内訳（明細入力）'!$A:$A,一次テーブル!$L33,'積算の内訳（明細入力）'!$B:$B,一次テーブル!$M33))</f>
        <v/>
      </c>
      <c r="F45" s="76" t="str">
        <f ca="1">IF($C45="","",SUMIFS('積算の内訳（明細入力）'!M:M,'積算の内訳（明細入力）'!$A:$A,一次テーブル!$L33,'積算の内訳（明細入力）'!$B:$B,一次テーブル!$M33))</f>
        <v/>
      </c>
      <c r="G45" s="76" t="str">
        <f ca="1">IF($C45="","",SUMIFS('積算の内訳（明細入力）'!N:N,'積算の内訳（明細入力）'!$A:$A,一次テーブル!$L33,'積算の内訳（明細入力）'!$B:$B,一次テーブル!$M33))</f>
        <v/>
      </c>
      <c r="H45" s="76" t="str">
        <f t="shared" ca="1" si="1"/>
        <v/>
      </c>
    </row>
    <row r="46" spans="2:8">
      <c r="B46" s="4" t="str">
        <f ca="1">IF(一次テーブル!$L34&lt;&gt;一次テーブル!$L33,一次テーブル!$L34,"")</f>
        <v/>
      </c>
      <c r="C46" s="4" t="str">
        <f ca="1">一次テーブル!$M34</f>
        <v/>
      </c>
      <c r="D46" s="76" t="str">
        <f ca="1">IF($C46="","",SUMIFS('積算の内訳（明細入力）'!K:K,'積算の内訳（明細入力）'!$A:$A,一次テーブル!$L34,'積算の内訳（明細入力）'!$B:$B,一次テーブル!$M34))</f>
        <v/>
      </c>
      <c r="E46" s="76" t="str">
        <f ca="1">IF($C46="","",SUMIFS('積算の内訳（明細入力）'!L:L,'積算の内訳（明細入力）'!$A:$A,一次テーブル!$L34,'積算の内訳（明細入力）'!$B:$B,一次テーブル!$M34))</f>
        <v/>
      </c>
      <c r="F46" s="76" t="str">
        <f ca="1">IF($C46="","",SUMIFS('積算の内訳（明細入力）'!M:M,'積算の内訳（明細入力）'!$A:$A,一次テーブル!$L34,'積算の内訳（明細入力）'!$B:$B,一次テーブル!$M34))</f>
        <v/>
      </c>
      <c r="G46" s="76" t="str">
        <f ca="1">IF($C46="","",SUMIFS('積算の内訳（明細入力）'!N:N,'積算の内訳（明細入力）'!$A:$A,一次テーブル!$L34,'積算の内訳（明細入力）'!$B:$B,一次テーブル!$M34))</f>
        <v/>
      </c>
      <c r="H46" s="76" t="str">
        <f t="shared" ca="1" si="1"/>
        <v/>
      </c>
    </row>
    <row r="47" spans="2:8">
      <c r="B47" s="4" t="str">
        <f ca="1">IF(一次テーブル!$L35&lt;&gt;一次テーブル!$L34,一次テーブル!$L35,"")</f>
        <v/>
      </c>
      <c r="C47" s="4" t="str">
        <f ca="1">一次テーブル!$M35</f>
        <v/>
      </c>
      <c r="D47" s="76" t="str">
        <f ca="1">IF($C47="","",SUMIFS('積算の内訳（明細入力）'!K:K,'積算の内訳（明細入力）'!$A:$A,一次テーブル!$L35,'積算の内訳（明細入力）'!$B:$B,一次テーブル!$M35))</f>
        <v/>
      </c>
      <c r="E47" s="76" t="str">
        <f ca="1">IF($C47="","",SUMIFS('積算の内訳（明細入力）'!L:L,'積算の内訳（明細入力）'!$A:$A,一次テーブル!$L35,'積算の内訳（明細入力）'!$B:$B,一次テーブル!$M35))</f>
        <v/>
      </c>
      <c r="F47" s="76" t="str">
        <f ca="1">IF($C47="","",SUMIFS('積算の内訳（明細入力）'!M:M,'積算の内訳（明細入力）'!$A:$A,一次テーブル!$L35,'積算の内訳（明細入力）'!$B:$B,一次テーブル!$M35))</f>
        <v/>
      </c>
      <c r="G47" s="76" t="str">
        <f ca="1">IF($C47="","",SUMIFS('積算の内訳（明細入力）'!N:N,'積算の内訳（明細入力）'!$A:$A,一次テーブル!$L35,'積算の内訳（明細入力）'!$B:$B,一次テーブル!$M35))</f>
        <v/>
      </c>
      <c r="H47" s="76" t="str">
        <f t="shared" ca="1" si="1"/>
        <v/>
      </c>
    </row>
    <row r="48" spans="2:8">
      <c r="B48" s="4" t="str">
        <f ca="1">IF(一次テーブル!$L36&lt;&gt;一次テーブル!$L35,一次テーブル!$L36,"")</f>
        <v/>
      </c>
      <c r="C48" s="4" t="str">
        <f ca="1">一次テーブル!$M36</f>
        <v/>
      </c>
      <c r="D48" s="76" t="str">
        <f ca="1">IF($C48="","",SUMIFS('積算の内訳（明細入力）'!K:K,'積算の内訳（明細入力）'!$A:$A,一次テーブル!$L36,'積算の内訳（明細入力）'!$B:$B,一次テーブル!$M36))</f>
        <v/>
      </c>
      <c r="E48" s="76" t="str">
        <f ca="1">IF($C48="","",SUMIFS('積算の内訳（明細入力）'!L:L,'積算の内訳（明細入力）'!$A:$A,一次テーブル!$L36,'積算の内訳（明細入力）'!$B:$B,一次テーブル!$M36))</f>
        <v/>
      </c>
      <c r="F48" s="76" t="str">
        <f ca="1">IF($C48="","",SUMIFS('積算の内訳（明細入力）'!M:M,'積算の内訳（明細入力）'!$A:$A,一次テーブル!$L36,'積算の内訳（明細入力）'!$B:$B,一次テーブル!$M36))</f>
        <v/>
      </c>
      <c r="G48" s="76" t="str">
        <f ca="1">IF($C48="","",SUMIFS('積算の内訳（明細入力）'!N:N,'積算の内訳（明細入力）'!$A:$A,一次テーブル!$L36,'積算の内訳（明細入力）'!$B:$B,一次テーブル!$M36))</f>
        <v/>
      </c>
      <c r="H48" s="76" t="str">
        <f t="shared" ca="1" si="1"/>
        <v/>
      </c>
    </row>
    <row r="49" spans="2:8">
      <c r="B49" s="4" t="str">
        <f ca="1">IF(一次テーブル!$L37&lt;&gt;一次テーブル!$L36,一次テーブル!$L37,"")</f>
        <v/>
      </c>
      <c r="C49" s="4" t="str">
        <f ca="1">一次テーブル!$M37</f>
        <v/>
      </c>
      <c r="D49" s="76" t="str">
        <f ca="1">IF($C49="","",SUMIFS('積算の内訳（明細入力）'!K:K,'積算の内訳（明細入力）'!$A:$A,一次テーブル!$L37,'積算の内訳（明細入力）'!$B:$B,一次テーブル!$M37))</f>
        <v/>
      </c>
      <c r="E49" s="76" t="str">
        <f ca="1">IF($C49="","",SUMIFS('積算の内訳（明細入力）'!L:L,'積算の内訳（明細入力）'!$A:$A,一次テーブル!$L37,'積算の内訳（明細入力）'!$B:$B,一次テーブル!$M37))</f>
        <v/>
      </c>
      <c r="F49" s="76" t="str">
        <f ca="1">IF($C49="","",SUMIFS('積算の内訳（明細入力）'!M:M,'積算の内訳（明細入力）'!$A:$A,一次テーブル!$L37,'積算の内訳（明細入力）'!$B:$B,一次テーブル!$M37))</f>
        <v/>
      </c>
      <c r="G49" s="76" t="str">
        <f ca="1">IF($C49="","",SUMIFS('積算の内訳（明細入力）'!N:N,'積算の内訳（明細入力）'!$A:$A,一次テーブル!$L37,'積算の内訳（明細入力）'!$B:$B,一次テーブル!$M37))</f>
        <v/>
      </c>
      <c r="H49" s="76" t="str">
        <f t="shared" ca="1" si="1"/>
        <v/>
      </c>
    </row>
    <row r="50" spans="2:8">
      <c r="B50" s="4" t="str">
        <f ca="1">IF(一次テーブル!$L38&lt;&gt;一次テーブル!$L37,一次テーブル!$L38,"")</f>
        <v/>
      </c>
      <c r="C50" s="4" t="str">
        <f ca="1">一次テーブル!$M38</f>
        <v/>
      </c>
      <c r="D50" s="76" t="str">
        <f ca="1">IF($C50="","",SUMIFS('積算の内訳（明細入力）'!K:K,'積算の内訳（明細入力）'!$A:$A,一次テーブル!$L38,'積算の内訳（明細入力）'!$B:$B,一次テーブル!$M38))</f>
        <v/>
      </c>
      <c r="E50" s="76" t="str">
        <f ca="1">IF($C50="","",SUMIFS('積算の内訳（明細入力）'!L:L,'積算の内訳（明細入力）'!$A:$A,一次テーブル!$L38,'積算の内訳（明細入力）'!$B:$B,一次テーブル!$M38))</f>
        <v/>
      </c>
      <c r="F50" s="76" t="str">
        <f ca="1">IF($C50="","",SUMIFS('積算の内訳（明細入力）'!M:M,'積算の内訳（明細入力）'!$A:$A,一次テーブル!$L38,'積算の内訳（明細入力）'!$B:$B,一次テーブル!$M38))</f>
        <v/>
      </c>
      <c r="G50" s="76" t="str">
        <f ca="1">IF($C50="","",SUMIFS('積算の内訳（明細入力）'!N:N,'積算の内訳（明細入力）'!$A:$A,一次テーブル!$L38,'積算の内訳（明細入力）'!$B:$B,一次テーブル!$M38))</f>
        <v/>
      </c>
      <c r="H50" s="76" t="str">
        <f t="shared" ca="1" si="1"/>
        <v/>
      </c>
    </row>
    <row r="51" spans="2:8">
      <c r="B51" s="4" t="str">
        <f ca="1">IF(一次テーブル!$L39&lt;&gt;一次テーブル!$L38,一次テーブル!$L39,"")</f>
        <v/>
      </c>
      <c r="C51" s="4" t="str">
        <f ca="1">一次テーブル!$M39</f>
        <v/>
      </c>
      <c r="D51" s="76" t="str">
        <f ca="1">IF($C51="","",SUMIFS('積算の内訳（明細入力）'!K:K,'積算の内訳（明細入力）'!$A:$A,一次テーブル!$L39,'積算の内訳（明細入力）'!$B:$B,一次テーブル!$M39))</f>
        <v/>
      </c>
      <c r="E51" s="76" t="str">
        <f ca="1">IF($C51="","",SUMIFS('積算の内訳（明細入力）'!L:L,'積算の内訳（明細入力）'!$A:$A,一次テーブル!$L39,'積算の内訳（明細入力）'!$B:$B,一次テーブル!$M39))</f>
        <v/>
      </c>
      <c r="F51" s="76" t="str">
        <f ca="1">IF($C51="","",SUMIFS('積算の内訳（明細入力）'!M:M,'積算の内訳（明細入力）'!$A:$A,一次テーブル!$L39,'積算の内訳（明細入力）'!$B:$B,一次テーブル!$M39))</f>
        <v/>
      </c>
      <c r="G51" s="76" t="str">
        <f ca="1">IF($C51="","",SUMIFS('積算の内訳（明細入力）'!N:N,'積算の内訳（明細入力）'!$A:$A,一次テーブル!$L39,'積算の内訳（明細入力）'!$B:$B,一次テーブル!$M39))</f>
        <v/>
      </c>
      <c r="H51" s="76" t="str">
        <f t="shared" ca="1" si="1"/>
        <v/>
      </c>
    </row>
    <row r="52" spans="2:8">
      <c r="B52" s="4" t="str">
        <f ca="1">IF(一次テーブル!$L40&lt;&gt;一次テーブル!$L39,一次テーブル!$L40,"")</f>
        <v/>
      </c>
      <c r="C52" s="4" t="str">
        <f ca="1">一次テーブル!$M40</f>
        <v/>
      </c>
      <c r="D52" s="76" t="str">
        <f ca="1">IF($C52="","",SUMIFS('積算の内訳（明細入力）'!K:K,'積算の内訳（明細入力）'!$A:$A,一次テーブル!$L40,'積算の内訳（明細入力）'!$B:$B,一次テーブル!$M40))</f>
        <v/>
      </c>
      <c r="E52" s="76" t="str">
        <f ca="1">IF($C52="","",SUMIFS('積算の内訳（明細入力）'!L:L,'積算の内訳（明細入力）'!$A:$A,一次テーブル!$L40,'積算の内訳（明細入力）'!$B:$B,一次テーブル!$M40))</f>
        <v/>
      </c>
      <c r="F52" s="76" t="str">
        <f ca="1">IF($C52="","",SUMIFS('積算の内訳（明細入力）'!M:M,'積算の内訳（明細入力）'!$A:$A,一次テーブル!$L40,'積算の内訳（明細入力）'!$B:$B,一次テーブル!$M40))</f>
        <v/>
      </c>
      <c r="G52" s="76" t="str">
        <f ca="1">IF($C52="","",SUMIFS('積算の内訳（明細入力）'!N:N,'積算の内訳（明細入力）'!$A:$A,一次テーブル!$L40,'積算の内訳（明細入力）'!$B:$B,一次テーブル!$M40))</f>
        <v/>
      </c>
      <c r="H52" s="76" t="str">
        <f t="shared" ca="1" si="1"/>
        <v/>
      </c>
    </row>
    <row r="53" spans="2:8">
      <c r="B53" s="4" t="str">
        <f ca="1">IF(一次テーブル!$L41&lt;&gt;一次テーブル!$L40,一次テーブル!$L41,"")</f>
        <v/>
      </c>
      <c r="C53" s="4" t="str">
        <f ca="1">一次テーブル!$M41</f>
        <v/>
      </c>
      <c r="D53" s="76" t="str">
        <f ca="1">IF($C53="","",SUMIFS('積算の内訳（明細入力）'!K:K,'積算の内訳（明細入力）'!$A:$A,一次テーブル!$L41,'積算の内訳（明細入力）'!$B:$B,一次テーブル!$M41))</f>
        <v/>
      </c>
      <c r="E53" s="76" t="str">
        <f ca="1">IF($C53="","",SUMIFS('積算の内訳（明細入力）'!L:L,'積算の内訳（明細入力）'!$A:$A,一次テーブル!$L41,'積算の内訳（明細入力）'!$B:$B,一次テーブル!$M41))</f>
        <v/>
      </c>
      <c r="F53" s="76" t="str">
        <f ca="1">IF($C53="","",SUMIFS('積算の内訳（明細入力）'!M:M,'積算の内訳（明細入力）'!$A:$A,一次テーブル!$L41,'積算の内訳（明細入力）'!$B:$B,一次テーブル!$M41))</f>
        <v/>
      </c>
      <c r="G53" s="76" t="str">
        <f ca="1">IF($C53="","",SUMIFS('積算の内訳（明細入力）'!N:N,'積算の内訳（明細入力）'!$A:$A,一次テーブル!$L41,'積算の内訳（明細入力）'!$B:$B,一次テーブル!$M41))</f>
        <v/>
      </c>
      <c r="H53" s="76" t="str">
        <f t="shared" ca="1" si="1"/>
        <v/>
      </c>
    </row>
    <row r="54" spans="2:8">
      <c r="B54" s="4" t="str">
        <f ca="1">IF(一次テーブル!$L42&lt;&gt;一次テーブル!$L41,一次テーブル!$L42,"")</f>
        <v/>
      </c>
      <c r="C54" s="4" t="str">
        <f ca="1">一次テーブル!$M42</f>
        <v/>
      </c>
      <c r="D54" s="76" t="str">
        <f ca="1">IF($C54="","",SUMIFS('積算の内訳（明細入力）'!K:K,'積算の内訳（明細入力）'!$A:$A,一次テーブル!$L42,'積算の内訳（明細入力）'!$B:$B,一次テーブル!$M42))</f>
        <v/>
      </c>
      <c r="E54" s="76" t="str">
        <f ca="1">IF($C54="","",SUMIFS('積算の内訳（明細入力）'!L:L,'積算の内訳（明細入力）'!$A:$A,一次テーブル!$L42,'積算の内訳（明細入力）'!$B:$B,一次テーブル!$M42))</f>
        <v/>
      </c>
      <c r="F54" s="76" t="str">
        <f ca="1">IF($C54="","",SUMIFS('積算の内訳（明細入力）'!M:M,'積算の内訳（明細入力）'!$A:$A,一次テーブル!$L42,'積算の内訳（明細入力）'!$B:$B,一次テーブル!$M42))</f>
        <v/>
      </c>
      <c r="G54" s="76" t="str">
        <f ca="1">IF($C54="","",SUMIFS('積算の内訳（明細入力）'!N:N,'積算の内訳（明細入力）'!$A:$A,一次テーブル!$L42,'積算の内訳（明細入力）'!$B:$B,一次テーブル!$M42))</f>
        <v/>
      </c>
      <c r="H54" s="76" t="str">
        <f t="shared" ca="1" si="1"/>
        <v/>
      </c>
    </row>
    <row r="55" spans="2:8">
      <c r="B55" s="4" t="str">
        <f ca="1">IF(一次テーブル!$L43&lt;&gt;一次テーブル!$L42,一次テーブル!$L43,"")</f>
        <v/>
      </c>
      <c r="C55" s="4" t="str">
        <f ca="1">一次テーブル!$M43</f>
        <v/>
      </c>
      <c r="D55" s="76" t="str">
        <f ca="1">IF($C55="","",SUMIFS('積算の内訳（明細入力）'!K:K,'積算の内訳（明細入力）'!$A:$A,一次テーブル!$L43,'積算の内訳（明細入力）'!$B:$B,一次テーブル!$M43))</f>
        <v/>
      </c>
      <c r="E55" s="76" t="str">
        <f ca="1">IF($C55="","",SUMIFS('積算の内訳（明細入力）'!L:L,'積算の内訳（明細入力）'!$A:$A,一次テーブル!$L43,'積算の内訳（明細入力）'!$B:$B,一次テーブル!$M43))</f>
        <v/>
      </c>
      <c r="F55" s="76" t="str">
        <f ca="1">IF($C55="","",SUMIFS('積算の内訳（明細入力）'!M:M,'積算の内訳（明細入力）'!$A:$A,一次テーブル!$L43,'積算の内訳（明細入力）'!$B:$B,一次テーブル!$M43))</f>
        <v/>
      </c>
      <c r="G55" s="76" t="str">
        <f ca="1">IF($C55="","",SUMIFS('積算の内訳（明細入力）'!N:N,'積算の内訳（明細入力）'!$A:$A,一次テーブル!$L43,'積算の内訳（明細入力）'!$B:$B,一次テーブル!$M43))</f>
        <v/>
      </c>
      <c r="H55" s="76" t="str">
        <f t="shared" ca="1" si="1"/>
        <v/>
      </c>
    </row>
    <row r="56" spans="2:8">
      <c r="B56" s="4" t="str">
        <f ca="1">IF(一次テーブル!$L44&lt;&gt;一次テーブル!$L43,一次テーブル!$L44,"")</f>
        <v/>
      </c>
      <c r="C56" s="4" t="str">
        <f ca="1">一次テーブル!$M44</f>
        <v/>
      </c>
      <c r="D56" s="76" t="str">
        <f ca="1">IF($C56="","",SUMIFS('積算の内訳（明細入力）'!K:K,'積算の内訳（明細入力）'!$A:$A,一次テーブル!$L44,'積算の内訳（明細入力）'!$B:$B,一次テーブル!$M44))</f>
        <v/>
      </c>
      <c r="E56" s="76" t="str">
        <f ca="1">IF($C56="","",SUMIFS('積算の内訳（明細入力）'!L:L,'積算の内訳（明細入力）'!$A:$A,一次テーブル!$L44,'積算の内訳（明細入力）'!$B:$B,一次テーブル!$M44))</f>
        <v/>
      </c>
      <c r="F56" s="76" t="str">
        <f ca="1">IF($C56="","",SUMIFS('積算の内訳（明細入力）'!M:M,'積算の内訳（明細入力）'!$A:$A,一次テーブル!$L44,'積算の内訳（明細入力）'!$B:$B,一次テーブル!$M44))</f>
        <v/>
      </c>
      <c r="G56" s="76" t="str">
        <f ca="1">IF($C56="","",SUMIFS('積算の内訳（明細入力）'!N:N,'積算の内訳（明細入力）'!$A:$A,一次テーブル!$L44,'積算の内訳（明細入力）'!$B:$B,一次テーブル!$M44))</f>
        <v/>
      </c>
      <c r="H56" s="76" t="str">
        <f t="shared" ca="1" si="1"/>
        <v/>
      </c>
    </row>
    <row r="57" spans="2:8">
      <c r="B57" s="4" t="str">
        <f ca="1">IF(一次テーブル!$L45&lt;&gt;一次テーブル!$L44,一次テーブル!$L45,"")</f>
        <v/>
      </c>
      <c r="C57" s="4" t="str">
        <f ca="1">一次テーブル!$M45</f>
        <v/>
      </c>
      <c r="D57" s="76" t="str">
        <f ca="1">IF($C57="","",SUMIFS('積算の内訳（明細入力）'!K:K,'積算の内訳（明細入力）'!$A:$A,一次テーブル!$L45,'積算の内訳（明細入力）'!$B:$B,一次テーブル!$M45))</f>
        <v/>
      </c>
      <c r="E57" s="76" t="str">
        <f ca="1">IF($C57="","",SUMIFS('積算の内訳（明細入力）'!L:L,'積算の内訳（明細入力）'!$A:$A,一次テーブル!$L45,'積算の内訳（明細入力）'!$B:$B,一次テーブル!$M45))</f>
        <v/>
      </c>
      <c r="F57" s="76" t="str">
        <f ca="1">IF($C57="","",SUMIFS('積算の内訳（明細入力）'!M:M,'積算の内訳（明細入力）'!$A:$A,一次テーブル!$L45,'積算の内訳（明細入力）'!$B:$B,一次テーブル!$M45))</f>
        <v/>
      </c>
      <c r="G57" s="76" t="str">
        <f ca="1">IF($C57="","",SUMIFS('積算の内訳（明細入力）'!N:N,'積算の内訳（明細入力）'!$A:$A,一次テーブル!$L45,'積算の内訳（明細入力）'!$B:$B,一次テーブル!$M45))</f>
        <v/>
      </c>
      <c r="H57" s="76" t="str">
        <f t="shared" ca="1" si="1"/>
        <v/>
      </c>
    </row>
    <row r="58" spans="2:8">
      <c r="B58" s="4" t="str">
        <f ca="1">IF(一次テーブル!$L46&lt;&gt;一次テーブル!$L45,一次テーブル!$L46,"")</f>
        <v/>
      </c>
      <c r="C58" s="4" t="str">
        <f ca="1">一次テーブル!$M46</f>
        <v/>
      </c>
      <c r="D58" s="76" t="str">
        <f ca="1">IF($C58="","",SUMIFS('積算の内訳（明細入力）'!K:K,'積算の内訳（明細入力）'!$A:$A,一次テーブル!$L46,'積算の内訳（明細入力）'!$B:$B,一次テーブル!$M46))</f>
        <v/>
      </c>
      <c r="E58" s="76" t="str">
        <f ca="1">IF($C58="","",SUMIFS('積算の内訳（明細入力）'!L:L,'積算の内訳（明細入力）'!$A:$A,一次テーブル!$L46,'積算の内訳（明細入力）'!$B:$B,一次テーブル!$M46))</f>
        <v/>
      </c>
      <c r="F58" s="76" t="str">
        <f ca="1">IF($C58="","",SUMIFS('積算の内訳（明細入力）'!M:M,'積算の内訳（明細入力）'!$A:$A,一次テーブル!$L46,'積算の内訳（明細入力）'!$B:$B,一次テーブル!$M46))</f>
        <v/>
      </c>
      <c r="G58" s="76" t="str">
        <f ca="1">IF($C58="","",SUMIFS('積算の内訳（明細入力）'!N:N,'積算の内訳（明細入力）'!$A:$A,一次テーブル!$L46,'積算の内訳（明細入力）'!$B:$B,一次テーブル!$M46))</f>
        <v/>
      </c>
      <c r="H58" s="76" t="str">
        <f t="shared" ca="1" si="1"/>
        <v/>
      </c>
    </row>
    <row r="59" spans="2:8">
      <c r="B59" s="4" t="str">
        <f ca="1">IF(一次テーブル!$L47&lt;&gt;一次テーブル!$L46,一次テーブル!$L47,"")</f>
        <v/>
      </c>
      <c r="C59" s="4" t="str">
        <f ca="1">一次テーブル!$M47</f>
        <v/>
      </c>
      <c r="D59" s="76" t="str">
        <f ca="1">IF($C59="","",SUMIFS('積算の内訳（明細入力）'!K:K,'積算の内訳（明細入力）'!$A:$A,一次テーブル!$L47,'積算の内訳（明細入力）'!$B:$B,一次テーブル!$M47))</f>
        <v/>
      </c>
      <c r="E59" s="76" t="str">
        <f ca="1">IF($C59="","",SUMIFS('積算の内訳（明細入力）'!L:L,'積算の内訳（明細入力）'!$A:$A,一次テーブル!$L47,'積算の内訳（明細入力）'!$B:$B,一次テーブル!$M47))</f>
        <v/>
      </c>
      <c r="F59" s="76" t="str">
        <f ca="1">IF($C59="","",SUMIFS('積算の内訳（明細入力）'!M:M,'積算の内訳（明細入力）'!$A:$A,一次テーブル!$L47,'積算の内訳（明細入力）'!$B:$B,一次テーブル!$M47))</f>
        <v/>
      </c>
      <c r="G59" s="76" t="str">
        <f ca="1">IF($C59="","",SUMIFS('積算の内訳（明細入力）'!N:N,'積算の内訳（明細入力）'!$A:$A,一次テーブル!$L47,'積算の内訳（明細入力）'!$B:$B,一次テーブル!$M47))</f>
        <v/>
      </c>
      <c r="H59" s="76" t="str">
        <f t="shared" ca="1" si="1"/>
        <v/>
      </c>
    </row>
    <row r="60" spans="2:8">
      <c r="B60" s="4" t="str">
        <f ca="1">IF(一次テーブル!$L48&lt;&gt;一次テーブル!$L47,一次テーブル!$L48,"")</f>
        <v/>
      </c>
      <c r="C60" s="4" t="str">
        <f ca="1">一次テーブル!$M48</f>
        <v/>
      </c>
      <c r="D60" s="76" t="str">
        <f ca="1">IF($C60="","",SUMIFS('積算の内訳（明細入力）'!K:K,'積算の内訳（明細入力）'!$A:$A,一次テーブル!$L48,'積算の内訳（明細入力）'!$B:$B,一次テーブル!$M48))</f>
        <v/>
      </c>
      <c r="E60" s="76" t="str">
        <f ca="1">IF($C60="","",SUMIFS('積算の内訳（明細入力）'!L:L,'積算の内訳（明細入力）'!$A:$A,一次テーブル!$L48,'積算の内訳（明細入力）'!$B:$B,一次テーブル!$M48))</f>
        <v/>
      </c>
      <c r="F60" s="76" t="str">
        <f ca="1">IF($C60="","",SUMIFS('積算の内訳（明細入力）'!M:M,'積算の内訳（明細入力）'!$A:$A,一次テーブル!$L48,'積算の内訳（明細入力）'!$B:$B,一次テーブル!$M48))</f>
        <v/>
      </c>
      <c r="G60" s="76" t="str">
        <f ca="1">IF($C60="","",SUMIFS('積算の内訳（明細入力）'!N:N,'積算の内訳（明細入力）'!$A:$A,一次テーブル!$L48,'積算の内訳（明細入力）'!$B:$B,一次テーブル!$M48))</f>
        <v/>
      </c>
      <c r="H60" s="76" t="str">
        <f t="shared" ca="1" si="1"/>
        <v/>
      </c>
    </row>
    <row r="61" spans="2:8">
      <c r="B61" s="4" t="str">
        <f ca="1">IF(一次テーブル!$L49&lt;&gt;一次テーブル!$L48,一次テーブル!$L49,"")</f>
        <v/>
      </c>
      <c r="C61" s="4" t="str">
        <f ca="1">一次テーブル!$M49</f>
        <v/>
      </c>
      <c r="D61" s="76" t="str">
        <f ca="1">IF($C61="","",SUMIFS('積算の内訳（明細入力）'!K:K,'積算の内訳（明細入力）'!$A:$A,一次テーブル!$L49,'積算の内訳（明細入力）'!$B:$B,一次テーブル!$M49))</f>
        <v/>
      </c>
      <c r="E61" s="76" t="str">
        <f ca="1">IF($C61="","",SUMIFS('積算の内訳（明細入力）'!L:L,'積算の内訳（明細入力）'!$A:$A,一次テーブル!$L49,'積算の内訳（明細入力）'!$B:$B,一次テーブル!$M49))</f>
        <v/>
      </c>
      <c r="F61" s="76" t="str">
        <f ca="1">IF($C61="","",SUMIFS('積算の内訳（明細入力）'!M:M,'積算の内訳（明細入力）'!$A:$A,一次テーブル!$L49,'積算の内訳（明細入力）'!$B:$B,一次テーブル!$M49))</f>
        <v/>
      </c>
      <c r="G61" s="76" t="str">
        <f ca="1">IF($C61="","",SUMIFS('積算の内訳（明細入力）'!N:N,'積算の内訳（明細入力）'!$A:$A,一次テーブル!$L49,'積算の内訳（明細入力）'!$B:$B,一次テーブル!$M49))</f>
        <v/>
      </c>
      <c r="H61" s="76" t="str">
        <f t="shared" ca="1" si="1"/>
        <v/>
      </c>
    </row>
    <row r="62" spans="2:8">
      <c r="B62" s="4" t="str">
        <f ca="1">IF(一次テーブル!$L50&lt;&gt;一次テーブル!$L49,一次テーブル!$L50,"")</f>
        <v/>
      </c>
      <c r="C62" s="4" t="str">
        <f ca="1">一次テーブル!$M50</f>
        <v/>
      </c>
      <c r="D62" s="76" t="str">
        <f ca="1">IF($C62="","",SUMIFS('積算の内訳（明細入力）'!K:K,'積算の内訳（明細入力）'!$A:$A,一次テーブル!$L50,'積算の内訳（明細入力）'!$B:$B,一次テーブル!$M50))</f>
        <v/>
      </c>
      <c r="E62" s="76" t="str">
        <f ca="1">IF($C62="","",SUMIFS('積算の内訳（明細入力）'!L:L,'積算の内訳（明細入力）'!$A:$A,一次テーブル!$L50,'積算の内訳（明細入力）'!$B:$B,一次テーブル!$M50))</f>
        <v/>
      </c>
      <c r="F62" s="76" t="str">
        <f ca="1">IF($C62="","",SUMIFS('積算の内訳（明細入力）'!M:M,'積算の内訳（明細入力）'!$A:$A,一次テーブル!$L50,'積算の内訳（明細入力）'!$B:$B,一次テーブル!$M50))</f>
        <v/>
      </c>
      <c r="G62" s="76" t="str">
        <f ca="1">IF($C62="","",SUMIFS('積算の内訳（明細入力）'!N:N,'積算の内訳（明細入力）'!$A:$A,一次テーブル!$L50,'積算の内訳（明細入力）'!$B:$B,一次テーブル!$M50))</f>
        <v/>
      </c>
      <c r="H62" s="76" t="str">
        <f t="shared" ca="1" si="1"/>
        <v/>
      </c>
    </row>
    <row r="63" spans="2:8">
      <c r="B63" s="4" t="str">
        <f ca="1">IF(一次テーブル!$L51&lt;&gt;一次テーブル!$L50,一次テーブル!$L51,"")</f>
        <v/>
      </c>
      <c r="C63" s="4" t="str">
        <f ca="1">一次テーブル!$M51</f>
        <v/>
      </c>
      <c r="D63" s="76" t="str">
        <f ca="1">IF($C63="","",SUMIFS('積算の内訳（明細入力）'!K:K,'積算の内訳（明細入力）'!$A:$A,一次テーブル!$L51,'積算の内訳（明細入力）'!$B:$B,一次テーブル!$M51))</f>
        <v/>
      </c>
      <c r="E63" s="76" t="str">
        <f ca="1">IF($C63="","",SUMIFS('積算の内訳（明細入力）'!L:L,'積算の内訳（明細入力）'!$A:$A,一次テーブル!$L51,'積算の内訳（明細入力）'!$B:$B,一次テーブル!$M51))</f>
        <v/>
      </c>
      <c r="F63" s="76" t="str">
        <f ca="1">IF($C63="","",SUMIFS('積算の内訳（明細入力）'!M:M,'積算の内訳（明細入力）'!$A:$A,一次テーブル!$L51,'積算の内訳（明細入力）'!$B:$B,一次テーブル!$M51))</f>
        <v/>
      </c>
      <c r="G63" s="76" t="str">
        <f ca="1">IF($C63="","",SUMIFS('積算の内訳（明細入力）'!N:N,'積算の内訳（明細入力）'!$A:$A,一次テーブル!$L51,'積算の内訳（明細入力）'!$B:$B,一次テーブル!$M51))</f>
        <v/>
      </c>
      <c r="H63" s="76" t="str">
        <f t="shared" ca="1" si="1"/>
        <v/>
      </c>
    </row>
    <row r="64" spans="2:8">
      <c r="B64" s="4" t="str">
        <f ca="1">IF(一次テーブル!$L52&lt;&gt;一次テーブル!$L51,一次テーブル!$L52,"")</f>
        <v/>
      </c>
      <c r="C64" s="4" t="str">
        <f ca="1">一次テーブル!$M52</f>
        <v/>
      </c>
      <c r="D64" s="76" t="str">
        <f ca="1">IF($C64="","",SUMIFS('積算の内訳（明細入力）'!K:K,'積算の内訳（明細入力）'!$A:$A,一次テーブル!$L52,'積算の内訳（明細入力）'!$B:$B,一次テーブル!$M52))</f>
        <v/>
      </c>
      <c r="E64" s="76" t="str">
        <f ca="1">IF($C64="","",SUMIFS('積算の内訳（明細入力）'!L:L,'積算の内訳（明細入力）'!$A:$A,一次テーブル!$L52,'積算の内訳（明細入力）'!$B:$B,一次テーブル!$M52))</f>
        <v/>
      </c>
      <c r="F64" s="76" t="str">
        <f ca="1">IF($C64="","",SUMIFS('積算の内訳（明細入力）'!M:M,'積算の内訳（明細入力）'!$A:$A,一次テーブル!$L52,'積算の内訳（明細入力）'!$B:$B,一次テーブル!$M52))</f>
        <v/>
      </c>
      <c r="G64" s="76" t="str">
        <f ca="1">IF($C64="","",SUMIFS('積算の内訳（明細入力）'!N:N,'積算の内訳（明細入力）'!$A:$A,一次テーブル!$L52,'積算の内訳（明細入力）'!$B:$B,一次テーブル!$M52))</f>
        <v/>
      </c>
      <c r="H64" s="76" t="str">
        <f t="shared" ca="1" si="1"/>
        <v/>
      </c>
    </row>
    <row r="65" spans="2:8">
      <c r="B65" s="4" t="str">
        <f ca="1">IF(一次テーブル!$L53&lt;&gt;一次テーブル!$L52,一次テーブル!$L53,"")</f>
        <v/>
      </c>
      <c r="C65" s="4" t="str">
        <f ca="1">一次テーブル!$M53</f>
        <v/>
      </c>
      <c r="D65" s="76" t="str">
        <f ca="1">IF($C65="","",SUMIFS('積算の内訳（明細入力）'!K:K,'積算の内訳（明細入力）'!$A:$A,一次テーブル!$L53,'積算の内訳（明細入力）'!$B:$B,一次テーブル!$M53))</f>
        <v/>
      </c>
      <c r="E65" s="76" t="str">
        <f ca="1">IF($C65="","",SUMIFS('積算の内訳（明細入力）'!L:L,'積算の内訳（明細入力）'!$A:$A,一次テーブル!$L53,'積算の内訳（明細入力）'!$B:$B,一次テーブル!$M53))</f>
        <v/>
      </c>
      <c r="F65" s="76" t="str">
        <f ca="1">IF($C65="","",SUMIFS('積算の内訳（明細入力）'!M:M,'積算の内訳（明細入力）'!$A:$A,一次テーブル!$L53,'積算の内訳（明細入力）'!$B:$B,一次テーブル!$M53))</f>
        <v/>
      </c>
      <c r="G65" s="76" t="str">
        <f ca="1">IF($C65="","",SUMIFS('積算の内訳（明細入力）'!N:N,'積算の内訳（明細入力）'!$A:$A,一次テーブル!$L53,'積算の内訳（明細入力）'!$B:$B,一次テーブル!$M53))</f>
        <v/>
      </c>
      <c r="H65" s="76" t="str">
        <f t="shared" ca="1" si="1"/>
        <v/>
      </c>
    </row>
    <row r="66" spans="2:8">
      <c r="B66" s="4" t="str">
        <f ca="1">IF(一次テーブル!$L54&lt;&gt;一次テーブル!$L53,一次テーブル!$L54,"")</f>
        <v/>
      </c>
      <c r="C66" s="4" t="str">
        <f ca="1">一次テーブル!$M54</f>
        <v/>
      </c>
      <c r="D66" s="76" t="str">
        <f ca="1">IF($C66="","",SUMIFS('積算の内訳（明細入力）'!K:K,'積算の内訳（明細入力）'!$A:$A,一次テーブル!$L54,'積算の内訳（明細入力）'!$B:$B,一次テーブル!$M54))</f>
        <v/>
      </c>
      <c r="E66" s="76" t="str">
        <f ca="1">IF($C66="","",SUMIFS('積算の内訳（明細入力）'!L:L,'積算の内訳（明細入力）'!$A:$A,一次テーブル!$L54,'積算の内訳（明細入力）'!$B:$B,一次テーブル!$M54))</f>
        <v/>
      </c>
      <c r="F66" s="76" t="str">
        <f ca="1">IF($C66="","",SUMIFS('積算の内訳（明細入力）'!M:M,'積算の内訳（明細入力）'!$A:$A,一次テーブル!$L54,'積算の内訳（明細入力）'!$B:$B,一次テーブル!$M54))</f>
        <v/>
      </c>
      <c r="G66" s="76" t="str">
        <f ca="1">IF($C66="","",SUMIFS('積算の内訳（明細入力）'!N:N,'積算の内訳（明細入力）'!$A:$A,一次テーブル!$L54,'積算の内訳（明細入力）'!$B:$B,一次テーブル!$M54))</f>
        <v/>
      </c>
      <c r="H66" s="76" t="str">
        <f t="shared" ca="1" si="1"/>
        <v/>
      </c>
    </row>
    <row r="67" spans="2:8">
      <c r="B67" s="4" t="str">
        <f ca="1">IF(一次テーブル!$L55&lt;&gt;一次テーブル!$L54,一次テーブル!$L55,"")</f>
        <v/>
      </c>
      <c r="C67" s="4" t="str">
        <f ca="1">一次テーブル!$M55</f>
        <v/>
      </c>
      <c r="D67" s="76" t="str">
        <f ca="1">IF($C67="","",SUMIFS('積算の内訳（明細入力）'!K:K,'積算の内訳（明細入力）'!$A:$A,一次テーブル!$L55,'積算の内訳（明細入力）'!$B:$B,一次テーブル!$M55))</f>
        <v/>
      </c>
      <c r="E67" s="76" t="str">
        <f ca="1">IF($C67="","",SUMIFS('積算の内訳（明細入力）'!L:L,'積算の内訳（明細入力）'!$A:$A,一次テーブル!$L55,'積算の内訳（明細入力）'!$B:$B,一次テーブル!$M55))</f>
        <v/>
      </c>
      <c r="F67" s="76" t="str">
        <f ca="1">IF($C67="","",SUMIFS('積算の内訳（明細入力）'!M:M,'積算の内訳（明細入力）'!$A:$A,一次テーブル!$L55,'積算の内訳（明細入力）'!$B:$B,一次テーブル!$M55))</f>
        <v/>
      </c>
      <c r="G67" s="76" t="str">
        <f ca="1">IF($C67="","",SUMIFS('積算の内訳（明細入力）'!N:N,'積算の内訳（明細入力）'!$A:$A,一次テーブル!$L55,'積算の内訳（明細入力）'!$B:$B,一次テーブル!$M55))</f>
        <v/>
      </c>
      <c r="H67" s="76" t="str">
        <f t="shared" ca="1" si="1"/>
        <v/>
      </c>
    </row>
    <row r="68" spans="2:8">
      <c r="B68" s="4" t="str">
        <f ca="1">IF(一次テーブル!$L56&lt;&gt;一次テーブル!$L55,一次テーブル!$L56,"")</f>
        <v/>
      </c>
      <c r="C68" s="4" t="str">
        <f ca="1">一次テーブル!$M56</f>
        <v/>
      </c>
      <c r="D68" s="76" t="str">
        <f ca="1">IF($C68="","",SUMIFS('積算の内訳（明細入力）'!K:K,'積算の内訳（明細入力）'!$A:$A,一次テーブル!$L56,'積算の内訳（明細入力）'!$B:$B,一次テーブル!$M56))</f>
        <v/>
      </c>
      <c r="E68" s="76" t="str">
        <f ca="1">IF($C68="","",SUMIFS('積算の内訳（明細入力）'!L:L,'積算の内訳（明細入力）'!$A:$A,一次テーブル!$L56,'積算の内訳（明細入力）'!$B:$B,一次テーブル!$M56))</f>
        <v/>
      </c>
      <c r="F68" s="76" t="str">
        <f ca="1">IF($C68="","",SUMIFS('積算の内訳（明細入力）'!M:M,'積算の内訳（明細入力）'!$A:$A,一次テーブル!$L56,'積算の内訳（明細入力）'!$B:$B,一次テーブル!$M56))</f>
        <v/>
      </c>
      <c r="G68" s="76" t="str">
        <f ca="1">IF($C68="","",SUMIFS('積算の内訳（明細入力）'!N:N,'積算の内訳（明細入力）'!$A:$A,一次テーブル!$L56,'積算の内訳（明細入力）'!$B:$B,一次テーブル!$M56))</f>
        <v/>
      </c>
      <c r="H68" s="76" t="str">
        <f t="shared" ca="1" si="1"/>
        <v/>
      </c>
    </row>
    <row r="69" spans="2:8">
      <c r="B69" s="4" t="str">
        <f ca="1">IF(一次テーブル!$L57&lt;&gt;一次テーブル!$L56,一次テーブル!$L57,"")</f>
        <v/>
      </c>
      <c r="C69" s="4" t="str">
        <f ca="1">一次テーブル!$M57</f>
        <v/>
      </c>
      <c r="D69" s="76" t="str">
        <f ca="1">IF($C69="","",SUMIFS('積算の内訳（明細入力）'!K:K,'積算の内訳（明細入力）'!$A:$A,一次テーブル!$L57,'積算の内訳（明細入力）'!$B:$B,一次テーブル!$M57))</f>
        <v/>
      </c>
      <c r="E69" s="76" t="str">
        <f ca="1">IF($C69="","",SUMIFS('積算の内訳（明細入力）'!L:L,'積算の内訳（明細入力）'!$A:$A,一次テーブル!$L57,'積算の内訳（明細入力）'!$B:$B,一次テーブル!$M57))</f>
        <v/>
      </c>
      <c r="F69" s="76" t="str">
        <f ca="1">IF($C69="","",SUMIFS('積算の内訳（明細入力）'!M:M,'積算の内訳（明細入力）'!$A:$A,一次テーブル!$L57,'積算の内訳（明細入力）'!$B:$B,一次テーブル!$M57))</f>
        <v/>
      </c>
      <c r="G69" s="76" t="str">
        <f ca="1">IF($C69="","",SUMIFS('積算の内訳（明細入力）'!N:N,'積算の内訳（明細入力）'!$A:$A,一次テーブル!$L57,'積算の内訳（明細入力）'!$B:$B,一次テーブル!$M57))</f>
        <v/>
      </c>
      <c r="H69" s="76" t="str">
        <f t="shared" ca="1" si="1"/>
        <v/>
      </c>
    </row>
    <row r="70" spans="2:8">
      <c r="B70" s="4" t="str">
        <f ca="1">IF(一次テーブル!$L58&lt;&gt;一次テーブル!$L57,一次テーブル!$L58,"")</f>
        <v/>
      </c>
      <c r="C70" s="4" t="str">
        <f ca="1">一次テーブル!$M58</f>
        <v/>
      </c>
      <c r="D70" s="76" t="str">
        <f ca="1">IF($C70="","",SUMIFS('積算の内訳（明細入力）'!K:K,'積算の内訳（明細入力）'!$A:$A,一次テーブル!$L58,'積算の内訳（明細入力）'!$B:$B,一次テーブル!$M58))</f>
        <v/>
      </c>
      <c r="E70" s="76" t="str">
        <f ca="1">IF($C70="","",SUMIFS('積算の内訳（明細入力）'!L:L,'積算の内訳（明細入力）'!$A:$A,一次テーブル!$L58,'積算の内訳（明細入力）'!$B:$B,一次テーブル!$M58))</f>
        <v/>
      </c>
      <c r="F70" s="76" t="str">
        <f ca="1">IF($C70="","",SUMIFS('積算の内訳（明細入力）'!M:M,'積算の内訳（明細入力）'!$A:$A,一次テーブル!$L58,'積算の内訳（明細入力）'!$B:$B,一次テーブル!$M58))</f>
        <v/>
      </c>
      <c r="G70" s="76" t="str">
        <f ca="1">IF($C70="","",SUMIFS('積算の内訳（明細入力）'!N:N,'積算の内訳（明細入力）'!$A:$A,一次テーブル!$L58,'積算の内訳（明細入力）'!$B:$B,一次テーブル!$M58))</f>
        <v/>
      </c>
      <c r="H70" s="76" t="str">
        <f t="shared" ca="1" si="1"/>
        <v/>
      </c>
    </row>
    <row r="71" spans="2:8">
      <c r="B71" s="4" t="str">
        <f ca="1">IF(一次テーブル!$L59&lt;&gt;一次テーブル!$L58,一次テーブル!$L59,"")</f>
        <v/>
      </c>
      <c r="C71" s="4" t="str">
        <f ca="1">一次テーブル!$M59</f>
        <v/>
      </c>
      <c r="D71" s="76" t="str">
        <f ca="1">IF($C71="","",SUMIFS('積算の内訳（明細入力）'!K:K,'積算の内訳（明細入力）'!$A:$A,一次テーブル!$L59,'積算の内訳（明細入力）'!$B:$B,一次テーブル!$M59))</f>
        <v/>
      </c>
      <c r="E71" s="76" t="str">
        <f ca="1">IF($C71="","",SUMIFS('積算の内訳（明細入力）'!L:L,'積算の内訳（明細入力）'!$A:$A,一次テーブル!$L59,'積算の内訳（明細入力）'!$B:$B,一次テーブル!$M59))</f>
        <v/>
      </c>
      <c r="F71" s="76" t="str">
        <f ca="1">IF($C71="","",SUMIFS('積算の内訳（明細入力）'!M:M,'積算の内訳（明細入力）'!$A:$A,一次テーブル!$L59,'積算の内訳（明細入力）'!$B:$B,一次テーブル!$M59))</f>
        <v/>
      </c>
      <c r="G71" s="76" t="str">
        <f ca="1">IF($C71="","",SUMIFS('積算の内訳（明細入力）'!N:N,'積算の内訳（明細入力）'!$A:$A,一次テーブル!$L59,'積算の内訳（明細入力）'!$B:$B,一次テーブル!$M59))</f>
        <v/>
      </c>
      <c r="H71" s="76" t="str">
        <f t="shared" ca="1" si="1"/>
        <v/>
      </c>
    </row>
    <row r="72" spans="2:8">
      <c r="B72" s="4" t="str">
        <f ca="1">IF(一次テーブル!$L60&lt;&gt;一次テーブル!$L59,一次テーブル!$L60,"")</f>
        <v/>
      </c>
      <c r="C72" s="4" t="str">
        <f ca="1">一次テーブル!$M60</f>
        <v/>
      </c>
      <c r="D72" s="76" t="str">
        <f ca="1">IF($C72="","",SUMIFS('積算の内訳（明細入力）'!K:K,'積算の内訳（明細入力）'!$A:$A,一次テーブル!$L60,'積算の内訳（明細入力）'!$B:$B,一次テーブル!$M60))</f>
        <v/>
      </c>
      <c r="E72" s="76" t="str">
        <f ca="1">IF($C72="","",SUMIFS('積算の内訳（明細入力）'!L:L,'積算の内訳（明細入力）'!$A:$A,一次テーブル!$L60,'積算の内訳（明細入力）'!$B:$B,一次テーブル!$M60))</f>
        <v/>
      </c>
      <c r="F72" s="76" t="str">
        <f ca="1">IF($C72="","",SUMIFS('積算の内訳（明細入力）'!M:M,'積算の内訳（明細入力）'!$A:$A,一次テーブル!$L60,'積算の内訳（明細入力）'!$B:$B,一次テーブル!$M60))</f>
        <v/>
      </c>
      <c r="G72" s="76" t="str">
        <f ca="1">IF($C72="","",SUMIFS('積算の内訳（明細入力）'!N:N,'積算の内訳（明細入力）'!$A:$A,一次テーブル!$L60,'積算の内訳（明細入力）'!$B:$B,一次テーブル!$M60))</f>
        <v/>
      </c>
      <c r="H72" s="76" t="str">
        <f t="shared" ca="1" si="1"/>
        <v/>
      </c>
    </row>
    <row r="73" spans="2:8">
      <c r="B73" s="4" t="str">
        <f ca="1">IF(一次テーブル!$L61&lt;&gt;一次テーブル!$L60,一次テーブル!$L61,"")</f>
        <v/>
      </c>
      <c r="C73" s="4" t="str">
        <f ca="1">一次テーブル!$M61</f>
        <v/>
      </c>
      <c r="D73" s="76" t="str">
        <f ca="1">IF($C73="","",SUMIFS('積算の内訳（明細入力）'!K:K,'積算の内訳（明細入力）'!$A:$A,一次テーブル!$L61,'積算の内訳（明細入力）'!$B:$B,一次テーブル!$M61))</f>
        <v/>
      </c>
      <c r="E73" s="76" t="str">
        <f ca="1">IF($C73="","",SUMIFS('積算の内訳（明細入力）'!L:L,'積算の内訳（明細入力）'!$A:$A,一次テーブル!$L61,'積算の内訳（明細入力）'!$B:$B,一次テーブル!$M61))</f>
        <v/>
      </c>
      <c r="F73" s="76" t="str">
        <f ca="1">IF($C73="","",SUMIFS('積算の内訳（明細入力）'!M:M,'積算の内訳（明細入力）'!$A:$A,一次テーブル!$L61,'積算の内訳（明細入力）'!$B:$B,一次テーブル!$M61))</f>
        <v/>
      </c>
      <c r="G73" s="76" t="str">
        <f ca="1">IF($C73="","",SUMIFS('積算の内訳（明細入力）'!N:N,'積算の内訳（明細入力）'!$A:$A,一次テーブル!$L61,'積算の内訳（明細入力）'!$B:$B,一次テーブル!$M61))</f>
        <v/>
      </c>
      <c r="H73" s="76" t="str">
        <f t="shared" ca="1" si="1"/>
        <v/>
      </c>
    </row>
    <row r="74" spans="2:8">
      <c r="B74" s="4" t="str">
        <f ca="1">IF(一次テーブル!$L62&lt;&gt;一次テーブル!$L61,一次テーブル!$L62,"")</f>
        <v/>
      </c>
      <c r="C74" s="4" t="str">
        <f ca="1">一次テーブル!$M62</f>
        <v/>
      </c>
      <c r="D74" s="76" t="str">
        <f ca="1">IF($C74="","",SUMIFS('積算の内訳（明細入力）'!K:K,'積算の内訳（明細入力）'!$A:$A,一次テーブル!$L62,'積算の内訳（明細入力）'!$B:$B,一次テーブル!$M62))</f>
        <v/>
      </c>
      <c r="E74" s="76" t="str">
        <f ca="1">IF($C74="","",SUMIFS('積算の内訳（明細入力）'!L:L,'積算の内訳（明細入力）'!$A:$A,一次テーブル!$L62,'積算の内訳（明細入力）'!$B:$B,一次テーブル!$M62))</f>
        <v/>
      </c>
      <c r="F74" s="76" t="str">
        <f ca="1">IF($C74="","",SUMIFS('積算の内訳（明細入力）'!M:M,'積算の内訳（明細入力）'!$A:$A,一次テーブル!$L62,'積算の内訳（明細入力）'!$B:$B,一次テーブル!$M62))</f>
        <v/>
      </c>
      <c r="G74" s="76" t="str">
        <f ca="1">IF($C74="","",SUMIFS('積算の内訳（明細入力）'!N:N,'積算の内訳（明細入力）'!$A:$A,一次テーブル!$L62,'積算の内訳（明細入力）'!$B:$B,一次テーブル!$M62))</f>
        <v/>
      </c>
      <c r="H74" s="76" t="str">
        <f t="shared" ca="1" si="1"/>
        <v/>
      </c>
    </row>
    <row r="75" spans="2:8">
      <c r="B75" s="4" t="str">
        <f ca="1">IF(一次テーブル!$L63&lt;&gt;一次テーブル!$L62,一次テーブル!$L63,"")</f>
        <v/>
      </c>
      <c r="C75" s="4" t="str">
        <f ca="1">一次テーブル!$M63</f>
        <v/>
      </c>
      <c r="D75" s="76" t="str">
        <f ca="1">IF($C75="","",SUMIFS('積算の内訳（明細入力）'!K:K,'積算の内訳（明細入力）'!$A:$A,一次テーブル!$L63,'積算の内訳（明細入力）'!$B:$B,一次テーブル!$M63))</f>
        <v/>
      </c>
      <c r="E75" s="76" t="str">
        <f ca="1">IF($C75="","",SUMIFS('積算の内訳（明細入力）'!L:L,'積算の内訳（明細入力）'!$A:$A,一次テーブル!$L63,'積算の内訳（明細入力）'!$B:$B,一次テーブル!$M63))</f>
        <v/>
      </c>
      <c r="F75" s="76" t="str">
        <f ca="1">IF($C75="","",SUMIFS('積算の内訳（明細入力）'!M:M,'積算の内訳（明細入力）'!$A:$A,一次テーブル!$L63,'積算の内訳（明細入力）'!$B:$B,一次テーブル!$M63))</f>
        <v/>
      </c>
      <c r="G75" s="76" t="str">
        <f ca="1">IF($C75="","",SUMIFS('積算の内訳（明細入力）'!N:N,'積算の内訳（明細入力）'!$A:$A,一次テーブル!$L63,'積算の内訳（明細入力）'!$B:$B,一次テーブル!$M63))</f>
        <v/>
      </c>
      <c r="H75" s="76" t="str">
        <f t="shared" ca="1" si="1"/>
        <v/>
      </c>
    </row>
    <row r="76" spans="2:8">
      <c r="B76" s="4" t="str">
        <f ca="1">IF(一次テーブル!$L64&lt;&gt;一次テーブル!$L63,一次テーブル!$L64,"")</f>
        <v/>
      </c>
      <c r="C76" s="4" t="str">
        <f ca="1">一次テーブル!$M64</f>
        <v/>
      </c>
      <c r="D76" s="76" t="str">
        <f ca="1">IF($C76="","",SUMIFS('積算の内訳（明細入力）'!K:K,'積算の内訳（明細入力）'!$A:$A,一次テーブル!$L64,'積算の内訳（明細入力）'!$B:$B,一次テーブル!$M64))</f>
        <v/>
      </c>
      <c r="E76" s="76" t="str">
        <f ca="1">IF($C76="","",SUMIFS('積算の内訳（明細入力）'!L:L,'積算の内訳（明細入力）'!$A:$A,一次テーブル!$L64,'積算の内訳（明細入力）'!$B:$B,一次テーブル!$M64))</f>
        <v/>
      </c>
      <c r="F76" s="76" t="str">
        <f ca="1">IF($C76="","",SUMIFS('積算の内訳（明細入力）'!M:M,'積算の内訳（明細入力）'!$A:$A,一次テーブル!$L64,'積算の内訳（明細入力）'!$B:$B,一次テーブル!$M64))</f>
        <v/>
      </c>
      <c r="G76" s="76" t="str">
        <f ca="1">IF($C76="","",SUMIFS('積算の内訳（明細入力）'!N:N,'積算の内訳（明細入力）'!$A:$A,一次テーブル!$L64,'積算の内訳（明細入力）'!$B:$B,一次テーブル!$M64))</f>
        <v/>
      </c>
      <c r="H76" s="76" t="str">
        <f t="shared" ca="1" si="1"/>
        <v/>
      </c>
    </row>
    <row r="77" spans="2:8">
      <c r="B77" s="4" t="str">
        <f ca="1">IF(一次テーブル!$L65&lt;&gt;一次テーブル!$L64,一次テーブル!$L65,"")</f>
        <v/>
      </c>
      <c r="C77" s="4" t="str">
        <f ca="1">一次テーブル!$M65</f>
        <v/>
      </c>
      <c r="D77" s="76" t="str">
        <f ca="1">IF($C77="","",SUMIFS('積算の内訳（明細入力）'!K:K,'積算の内訳（明細入力）'!$A:$A,一次テーブル!$L65,'積算の内訳（明細入力）'!$B:$B,一次テーブル!$M65))</f>
        <v/>
      </c>
      <c r="E77" s="76" t="str">
        <f ca="1">IF($C77="","",SUMIFS('積算の内訳（明細入力）'!L:L,'積算の内訳（明細入力）'!$A:$A,一次テーブル!$L65,'積算の内訳（明細入力）'!$B:$B,一次テーブル!$M65))</f>
        <v/>
      </c>
      <c r="F77" s="76" t="str">
        <f ca="1">IF($C77="","",SUMIFS('積算の内訳（明細入力）'!M:M,'積算の内訳（明細入力）'!$A:$A,一次テーブル!$L65,'積算の内訳（明細入力）'!$B:$B,一次テーブル!$M65))</f>
        <v/>
      </c>
      <c r="G77" s="76" t="str">
        <f ca="1">IF($C77="","",SUMIFS('積算の内訳（明細入力）'!N:N,'積算の内訳（明細入力）'!$A:$A,一次テーブル!$L65,'積算の内訳（明細入力）'!$B:$B,一次テーブル!$M65))</f>
        <v/>
      </c>
      <c r="H77" s="76" t="str">
        <f t="shared" ca="1" si="1"/>
        <v/>
      </c>
    </row>
    <row r="78" spans="2:8">
      <c r="B78" s="4" t="str">
        <f ca="1">IF(一次テーブル!$L66&lt;&gt;一次テーブル!$L65,一次テーブル!$L66,"")</f>
        <v/>
      </c>
      <c r="C78" s="4" t="str">
        <f ca="1">一次テーブル!$M66</f>
        <v/>
      </c>
      <c r="D78" s="76" t="str">
        <f ca="1">IF($C78="","",SUMIFS('積算の内訳（明細入力）'!K:K,'積算の内訳（明細入力）'!$A:$A,一次テーブル!$L66,'積算の内訳（明細入力）'!$B:$B,一次テーブル!$M66))</f>
        <v/>
      </c>
      <c r="E78" s="76" t="str">
        <f ca="1">IF($C78="","",SUMIFS('積算の内訳（明細入力）'!L:L,'積算の内訳（明細入力）'!$A:$A,一次テーブル!$L66,'積算の内訳（明細入力）'!$B:$B,一次テーブル!$M66))</f>
        <v/>
      </c>
      <c r="F78" s="76" t="str">
        <f ca="1">IF($C78="","",SUMIFS('積算の内訳（明細入力）'!M:M,'積算の内訳（明細入力）'!$A:$A,一次テーブル!$L66,'積算の内訳（明細入力）'!$B:$B,一次テーブル!$M66))</f>
        <v/>
      </c>
      <c r="G78" s="76" t="str">
        <f ca="1">IF($C78="","",SUMIFS('積算の内訳（明細入力）'!N:N,'積算の内訳（明細入力）'!$A:$A,一次テーブル!$L66,'積算の内訳（明細入力）'!$B:$B,一次テーブル!$M66))</f>
        <v/>
      </c>
      <c r="H78" s="76" t="str">
        <f t="shared" ca="1" si="1"/>
        <v/>
      </c>
    </row>
    <row r="79" spans="2:8">
      <c r="B79" s="4" t="str">
        <f ca="1">IF(一次テーブル!$L67&lt;&gt;一次テーブル!$L66,一次テーブル!$L67,"")</f>
        <v/>
      </c>
      <c r="C79" s="4" t="str">
        <f ca="1">一次テーブル!$M67</f>
        <v/>
      </c>
      <c r="D79" s="76" t="str">
        <f ca="1">IF($C79="","",SUMIFS('積算の内訳（明細入力）'!K:K,'積算の内訳（明細入力）'!$A:$A,一次テーブル!$L67,'積算の内訳（明細入力）'!$B:$B,一次テーブル!$M67))</f>
        <v/>
      </c>
      <c r="E79" s="76" t="str">
        <f ca="1">IF($C79="","",SUMIFS('積算の内訳（明細入力）'!L:L,'積算の内訳（明細入力）'!$A:$A,一次テーブル!$L67,'積算の内訳（明細入力）'!$B:$B,一次テーブル!$M67))</f>
        <v/>
      </c>
      <c r="F79" s="76" t="str">
        <f ca="1">IF($C79="","",SUMIFS('積算の内訳（明細入力）'!M:M,'積算の内訳（明細入力）'!$A:$A,一次テーブル!$L67,'積算の内訳（明細入力）'!$B:$B,一次テーブル!$M67))</f>
        <v/>
      </c>
      <c r="G79" s="76" t="str">
        <f ca="1">IF($C79="","",SUMIFS('積算の内訳（明細入力）'!N:N,'積算の内訳（明細入力）'!$A:$A,一次テーブル!$L67,'積算の内訳（明細入力）'!$B:$B,一次テーブル!$M67))</f>
        <v/>
      </c>
      <c r="H79" s="76" t="str">
        <f t="shared" ref="H79:H100" ca="1" si="2">IF($C79="","",SUM(D79:G79))</f>
        <v/>
      </c>
    </row>
    <row r="80" spans="2:8">
      <c r="B80" s="4" t="str">
        <f ca="1">IF(一次テーブル!$L68&lt;&gt;一次テーブル!$L67,一次テーブル!$L68,"")</f>
        <v/>
      </c>
      <c r="C80" s="4" t="str">
        <f ca="1">一次テーブル!$M68</f>
        <v/>
      </c>
      <c r="D80" s="76" t="str">
        <f ca="1">IF($C80="","",SUMIFS('積算の内訳（明細入力）'!K:K,'積算の内訳（明細入力）'!$A:$A,一次テーブル!$L68,'積算の内訳（明細入力）'!$B:$B,一次テーブル!$M68))</f>
        <v/>
      </c>
      <c r="E80" s="76" t="str">
        <f ca="1">IF($C80="","",SUMIFS('積算の内訳（明細入力）'!L:L,'積算の内訳（明細入力）'!$A:$A,一次テーブル!$L68,'積算の内訳（明細入力）'!$B:$B,一次テーブル!$M68))</f>
        <v/>
      </c>
      <c r="F80" s="76" t="str">
        <f ca="1">IF($C80="","",SUMIFS('積算の内訳（明細入力）'!M:M,'積算の内訳（明細入力）'!$A:$A,一次テーブル!$L68,'積算の内訳（明細入力）'!$B:$B,一次テーブル!$M68))</f>
        <v/>
      </c>
      <c r="G80" s="76" t="str">
        <f ca="1">IF($C80="","",SUMIFS('積算の内訳（明細入力）'!N:N,'積算の内訳（明細入力）'!$A:$A,一次テーブル!$L68,'積算の内訳（明細入力）'!$B:$B,一次テーブル!$M68))</f>
        <v/>
      </c>
      <c r="H80" s="76" t="str">
        <f t="shared" ca="1" si="2"/>
        <v/>
      </c>
    </row>
    <row r="81" spans="2:8">
      <c r="B81" s="4" t="str">
        <f ca="1">IF(一次テーブル!$L69&lt;&gt;一次テーブル!$L68,一次テーブル!$L69,"")</f>
        <v/>
      </c>
      <c r="C81" s="4" t="str">
        <f ca="1">一次テーブル!$M69</f>
        <v/>
      </c>
      <c r="D81" s="76" t="str">
        <f ca="1">IF($C81="","",SUMIFS('積算の内訳（明細入力）'!K:K,'積算の内訳（明細入力）'!$A:$A,一次テーブル!$L69,'積算の内訳（明細入力）'!$B:$B,一次テーブル!$M69))</f>
        <v/>
      </c>
      <c r="E81" s="76" t="str">
        <f ca="1">IF($C81="","",SUMIFS('積算の内訳（明細入力）'!L:L,'積算の内訳（明細入力）'!$A:$A,一次テーブル!$L69,'積算の内訳（明細入力）'!$B:$B,一次テーブル!$M69))</f>
        <v/>
      </c>
      <c r="F81" s="76" t="str">
        <f ca="1">IF($C81="","",SUMIFS('積算の内訳（明細入力）'!M:M,'積算の内訳（明細入力）'!$A:$A,一次テーブル!$L69,'積算の内訳（明細入力）'!$B:$B,一次テーブル!$M69))</f>
        <v/>
      </c>
      <c r="G81" s="76" t="str">
        <f ca="1">IF($C81="","",SUMIFS('積算の内訳（明細入力）'!N:N,'積算の内訳（明細入力）'!$A:$A,一次テーブル!$L69,'積算の内訳（明細入力）'!$B:$B,一次テーブル!$M69))</f>
        <v/>
      </c>
      <c r="H81" s="76" t="str">
        <f t="shared" ca="1" si="2"/>
        <v/>
      </c>
    </row>
    <row r="82" spans="2:8">
      <c r="B82" s="4" t="str">
        <f ca="1">IF(一次テーブル!$L70&lt;&gt;一次テーブル!$L69,一次テーブル!$L70,"")</f>
        <v/>
      </c>
      <c r="C82" s="4" t="str">
        <f ca="1">一次テーブル!$M70</f>
        <v/>
      </c>
      <c r="D82" s="76" t="str">
        <f ca="1">IF($C82="","",SUMIFS('積算の内訳（明細入力）'!K:K,'積算の内訳（明細入力）'!$A:$A,一次テーブル!$L70,'積算の内訳（明細入力）'!$B:$B,一次テーブル!$M70))</f>
        <v/>
      </c>
      <c r="E82" s="76" t="str">
        <f ca="1">IF($C82="","",SUMIFS('積算の内訳（明細入力）'!L:L,'積算の内訳（明細入力）'!$A:$A,一次テーブル!$L70,'積算の内訳（明細入力）'!$B:$B,一次テーブル!$M70))</f>
        <v/>
      </c>
      <c r="F82" s="76" t="str">
        <f ca="1">IF($C82="","",SUMIFS('積算の内訳（明細入力）'!M:M,'積算の内訳（明細入力）'!$A:$A,一次テーブル!$L70,'積算の内訳（明細入力）'!$B:$B,一次テーブル!$M70))</f>
        <v/>
      </c>
      <c r="G82" s="76" t="str">
        <f ca="1">IF($C82="","",SUMIFS('積算の内訳（明細入力）'!N:N,'積算の内訳（明細入力）'!$A:$A,一次テーブル!$L70,'積算の内訳（明細入力）'!$B:$B,一次テーブル!$M70))</f>
        <v/>
      </c>
      <c r="H82" s="76" t="str">
        <f t="shared" ca="1" si="2"/>
        <v/>
      </c>
    </row>
    <row r="83" spans="2:8">
      <c r="B83" s="4" t="str">
        <f ca="1">IF(一次テーブル!$L71&lt;&gt;一次テーブル!$L70,一次テーブル!$L71,"")</f>
        <v/>
      </c>
      <c r="C83" s="4" t="str">
        <f ca="1">一次テーブル!$M71</f>
        <v/>
      </c>
      <c r="D83" s="76" t="str">
        <f ca="1">IF($C83="","",SUMIFS('積算の内訳（明細入力）'!K:K,'積算の内訳（明細入力）'!$A:$A,一次テーブル!$L71,'積算の内訳（明細入力）'!$B:$B,一次テーブル!$M71))</f>
        <v/>
      </c>
      <c r="E83" s="76" t="str">
        <f ca="1">IF($C83="","",SUMIFS('積算の内訳（明細入力）'!L:L,'積算の内訳（明細入力）'!$A:$A,一次テーブル!$L71,'積算の内訳（明細入力）'!$B:$B,一次テーブル!$M71))</f>
        <v/>
      </c>
      <c r="F83" s="76" t="str">
        <f ca="1">IF($C83="","",SUMIFS('積算の内訳（明細入力）'!M:M,'積算の内訳（明細入力）'!$A:$A,一次テーブル!$L71,'積算の内訳（明細入力）'!$B:$B,一次テーブル!$M71))</f>
        <v/>
      </c>
      <c r="G83" s="76" t="str">
        <f ca="1">IF($C83="","",SUMIFS('積算の内訳（明細入力）'!N:N,'積算の内訳（明細入力）'!$A:$A,一次テーブル!$L71,'積算の内訳（明細入力）'!$B:$B,一次テーブル!$M71))</f>
        <v/>
      </c>
      <c r="H83" s="76" t="str">
        <f t="shared" ca="1" si="2"/>
        <v/>
      </c>
    </row>
    <row r="84" spans="2:8">
      <c r="B84" s="4" t="str">
        <f ca="1">IF(一次テーブル!$L72&lt;&gt;一次テーブル!$L71,一次テーブル!$L72,"")</f>
        <v/>
      </c>
      <c r="C84" s="4" t="str">
        <f ca="1">一次テーブル!$M72</f>
        <v/>
      </c>
      <c r="D84" s="76" t="str">
        <f ca="1">IF($C84="","",SUMIFS('積算の内訳（明細入力）'!K:K,'積算の内訳（明細入力）'!$A:$A,一次テーブル!$L72,'積算の内訳（明細入力）'!$B:$B,一次テーブル!$M72))</f>
        <v/>
      </c>
      <c r="E84" s="76" t="str">
        <f ca="1">IF($C84="","",SUMIFS('積算の内訳（明細入力）'!L:L,'積算の内訳（明細入力）'!$A:$A,一次テーブル!$L72,'積算の内訳（明細入力）'!$B:$B,一次テーブル!$M72))</f>
        <v/>
      </c>
      <c r="F84" s="76" t="str">
        <f ca="1">IF($C84="","",SUMIFS('積算の内訳（明細入力）'!M:M,'積算の内訳（明細入力）'!$A:$A,一次テーブル!$L72,'積算の内訳（明細入力）'!$B:$B,一次テーブル!$M72))</f>
        <v/>
      </c>
      <c r="G84" s="76" t="str">
        <f ca="1">IF($C84="","",SUMIFS('積算の内訳（明細入力）'!N:N,'積算の内訳（明細入力）'!$A:$A,一次テーブル!$L72,'積算の内訳（明細入力）'!$B:$B,一次テーブル!$M72))</f>
        <v/>
      </c>
      <c r="H84" s="76" t="str">
        <f t="shared" ca="1" si="2"/>
        <v/>
      </c>
    </row>
    <row r="85" spans="2:8">
      <c r="B85" s="4" t="str">
        <f ca="1">IF(一次テーブル!$L73&lt;&gt;一次テーブル!$L72,一次テーブル!$L73,"")</f>
        <v/>
      </c>
      <c r="C85" s="4" t="str">
        <f ca="1">一次テーブル!$M73</f>
        <v/>
      </c>
      <c r="D85" s="76" t="str">
        <f ca="1">IF($C85="","",SUMIFS('積算の内訳（明細入力）'!K:K,'積算の内訳（明細入力）'!$A:$A,一次テーブル!$L73,'積算の内訳（明細入力）'!$B:$B,一次テーブル!$M73))</f>
        <v/>
      </c>
      <c r="E85" s="76" t="str">
        <f ca="1">IF($C85="","",SUMIFS('積算の内訳（明細入力）'!L:L,'積算の内訳（明細入力）'!$A:$A,一次テーブル!$L73,'積算の内訳（明細入力）'!$B:$B,一次テーブル!$M73))</f>
        <v/>
      </c>
      <c r="F85" s="76" t="str">
        <f ca="1">IF($C85="","",SUMIFS('積算の内訳（明細入力）'!M:M,'積算の内訳（明細入力）'!$A:$A,一次テーブル!$L73,'積算の内訳（明細入力）'!$B:$B,一次テーブル!$M73))</f>
        <v/>
      </c>
      <c r="G85" s="76" t="str">
        <f ca="1">IF($C85="","",SUMIFS('積算の内訳（明細入力）'!N:N,'積算の内訳（明細入力）'!$A:$A,一次テーブル!$L73,'積算の内訳（明細入力）'!$B:$B,一次テーブル!$M73))</f>
        <v/>
      </c>
      <c r="H85" s="76" t="str">
        <f t="shared" ca="1" si="2"/>
        <v/>
      </c>
    </row>
    <row r="86" spans="2:8">
      <c r="B86" s="4" t="str">
        <f ca="1">IF(一次テーブル!$L74&lt;&gt;一次テーブル!$L73,一次テーブル!$L74,"")</f>
        <v/>
      </c>
      <c r="C86" s="4" t="str">
        <f ca="1">一次テーブル!$M74</f>
        <v/>
      </c>
      <c r="D86" s="76" t="str">
        <f ca="1">IF($C86="","",SUMIFS('積算の内訳（明細入力）'!K:K,'積算の内訳（明細入力）'!$A:$A,一次テーブル!$L74,'積算の内訳（明細入力）'!$B:$B,一次テーブル!$M74))</f>
        <v/>
      </c>
      <c r="E86" s="76" t="str">
        <f ca="1">IF($C86="","",SUMIFS('積算の内訳（明細入力）'!L:L,'積算の内訳（明細入力）'!$A:$A,一次テーブル!$L74,'積算の内訳（明細入力）'!$B:$B,一次テーブル!$M74))</f>
        <v/>
      </c>
      <c r="F86" s="76" t="str">
        <f ca="1">IF($C86="","",SUMIFS('積算の内訳（明細入力）'!M:M,'積算の内訳（明細入力）'!$A:$A,一次テーブル!$L74,'積算の内訳（明細入力）'!$B:$B,一次テーブル!$M74))</f>
        <v/>
      </c>
      <c r="G86" s="76" t="str">
        <f ca="1">IF($C86="","",SUMIFS('積算の内訳（明細入力）'!N:N,'積算の内訳（明細入力）'!$A:$A,一次テーブル!$L74,'積算の内訳（明細入力）'!$B:$B,一次テーブル!$M74))</f>
        <v/>
      </c>
      <c r="H86" s="76" t="str">
        <f t="shared" ca="1" si="2"/>
        <v/>
      </c>
    </row>
    <row r="87" spans="2:8">
      <c r="B87" s="4" t="str">
        <f ca="1">IF(一次テーブル!$L75&lt;&gt;一次テーブル!$L74,一次テーブル!$L75,"")</f>
        <v/>
      </c>
      <c r="C87" s="4" t="str">
        <f ca="1">一次テーブル!$M75</f>
        <v/>
      </c>
      <c r="D87" s="76" t="str">
        <f ca="1">IF($C87="","",SUMIFS('積算の内訳（明細入力）'!K:K,'積算の内訳（明細入力）'!$A:$A,一次テーブル!$L75,'積算の内訳（明細入力）'!$B:$B,一次テーブル!$M75))</f>
        <v/>
      </c>
      <c r="E87" s="76" t="str">
        <f ca="1">IF($C87="","",SUMIFS('積算の内訳（明細入力）'!L:L,'積算の内訳（明細入力）'!$A:$A,一次テーブル!$L75,'積算の内訳（明細入力）'!$B:$B,一次テーブル!$M75))</f>
        <v/>
      </c>
      <c r="F87" s="76" t="str">
        <f ca="1">IF($C87="","",SUMIFS('積算の内訳（明細入力）'!M:M,'積算の内訳（明細入力）'!$A:$A,一次テーブル!$L75,'積算の内訳（明細入力）'!$B:$B,一次テーブル!$M75))</f>
        <v/>
      </c>
      <c r="G87" s="76" t="str">
        <f ca="1">IF($C87="","",SUMIFS('積算の内訳（明細入力）'!N:N,'積算の内訳（明細入力）'!$A:$A,一次テーブル!$L75,'積算の内訳（明細入力）'!$B:$B,一次テーブル!$M75))</f>
        <v/>
      </c>
      <c r="H87" s="76" t="str">
        <f t="shared" ca="1" si="2"/>
        <v/>
      </c>
    </row>
    <row r="88" spans="2:8">
      <c r="B88" s="4" t="str">
        <f ca="1">IF(一次テーブル!$L76&lt;&gt;一次テーブル!$L75,一次テーブル!$L76,"")</f>
        <v/>
      </c>
      <c r="C88" s="4" t="str">
        <f ca="1">一次テーブル!$M76</f>
        <v/>
      </c>
      <c r="D88" s="76" t="str">
        <f ca="1">IF($C88="","",SUMIFS('積算の内訳（明細入力）'!K:K,'積算の内訳（明細入力）'!$A:$A,一次テーブル!$L76,'積算の内訳（明細入力）'!$B:$B,一次テーブル!$M76))</f>
        <v/>
      </c>
      <c r="E88" s="76" t="str">
        <f ca="1">IF($C88="","",SUMIFS('積算の内訳（明細入力）'!L:L,'積算の内訳（明細入力）'!$A:$A,一次テーブル!$L76,'積算の内訳（明細入力）'!$B:$B,一次テーブル!$M76))</f>
        <v/>
      </c>
      <c r="F88" s="76" t="str">
        <f ca="1">IF($C88="","",SUMIFS('積算の内訳（明細入力）'!M:M,'積算の内訳（明細入力）'!$A:$A,一次テーブル!$L76,'積算の内訳（明細入力）'!$B:$B,一次テーブル!$M76))</f>
        <v/>
      </c>
      <c r="G88" s="76" t="str">
        <f ca="1">IF($C88="","",SUMIFS('積算の内訳（明細入力）'!N:N,'積算の内訳（明細入力）'!$A:$A,一次テーブル!$L76,'積算の内訳（明細入力）'!$B:$B,一次テーブル!$M76))</f>
        <v/>
      </c>
      <c r="H88" s="76" t="str">
        <f t="shared" ca="1" si="2"/>
        <v/>
      </c>
    </row>
    <row r="89" spans="2:8">
      <c r="B89" s="4" t="str">
        <f ca="1">IF(一次テーブル!$L77&lt;&gt;一次テーブル!$L76,一次テーブル!$L77,"")</f>
        <v/>
      </c>
      <c r="C89" s="4" t="str">
        <f ca="1">一次テーブル!$M77</f>
        <v/>
      </c>
      <c r="D89" s="76" t="str">
        <f ca="1">IF($C89="","",SUMIFS('積算の内訳（明細入力）'!K:K,'積算の内訳（明細入力）'!$A:$A,一次テーブル!$L77,'積算の内訳（明細入力）'!$B:$B,一次テーブル!$M77))</f>
        <v/>
      </c>
      <c r="E89" s="76" t="str">
        <f ca="1">IF($C89="","",SUMIFS('積算の内訳（明細入力）'!L:L,'積算の内訳（明細入力）'!$A:$A,一次テーブル!$L77,'積算の内訳（明細入力）'!$B:$B,一次テーブル!$M77))</f>
        <v/>
      </c>
      <c r="F89" s="76" t="str">
        <f ca="1">IF($C89="","",SUMIFS('積算の内訳（明細入力）'!M:M,'積算の内訳（明細入力）'!$A:$A,一次テーブル!$L77,'積算の内訳（明細入力）'!$B:$B,一次テーブル!$M77))</f>
        <v/>
      </c>
      <c r="G89" s="76" t="str">
        <f ca="1">IF($C89="","",SUMIFS('積算の内訳（明細入力）'!N:N,'積算の内訳（明細入力）'!$A:$A,一次テーブル!$L77,'積算の内訳（明細入力）'!$B:$B,一次テーブル!$M77))</f>
        <v/>
      </c>
      <c r="H89" s="76" t="str">
        <f t="shared" ca="1" si="2"/>
        <v/>
      </c>
    </row>
    <row r="90" spans="2:8">
      <c r="B90" s="4" t="str">
        <f ca="1">IF(一次テーブル!$L78&lt;&gt;一次テーブル!$L77,一次テーブル!$L78,"")</f>
        <v/>
      </c>
      <c r="C90" s="4" t="str">
        <f ca="1">一次テーブル!$M78</f>
        <v/>
      </c>
      <c r="D90" s="76" t="str">
        <f ca="1">IF($C90="","",SUMIFS('積算の内訳（明細入力）'!K:K,'積算の内訳（明細入力）'!$A:$A,一次テーブル!$L78,'積算の内訳（明細入力）'!$B:$B,一次テーブル!$M78))</f>
        <v/>
      </c>
      <c r="E90" s="76" t="str">
        <f ca="1">IF($C90="","",SUMIFS('積算の内訳（明細入力）'!L:L,'積算の内訳（明細入力）'!$A:$A,一次テーブル!$L78,'積算の内訳（明細入力）'!$B:$B,一次テーブル!$M78))</f>
        <v/>
      </c>
      <c r="F90" s="76" t="str">
        <f ca="1">IF($C90="","",SUMIFS('積算の内訳（明細入力）'!M:M,'積算の内訳（明細入力）'!$A:$A,一次テーブル!$L78,'積算の内訳（明細入力）'!$B:$B,一次テーブル!$M78))</f>
        <v/>
      </c>
      <c r="G90" s="76" t="str">
        <f ca="1">IF($C90="","",SUMIFS('積算の内訳（明細入力）'!N:N,'積算の内訳（明細入力）'!$A:$A,一次テーブル!$L78,'積算の内訳（明細入力）'!$B:$B,一次テーブル!$M78))</f>
        <v/>
      </c>
      <c r="H90" s="76" t="str">
        <f t="shared" ca="1" si="2"/>
        <v/>
      </c>
    </row>
    <row r="91" spans="2:8">
      <c r="B91" s="4" t="str">
        <f ca="1">IF(一次テーブル!$L79&lt;&gt;一次テーブル!$L78,一次テーブル!$L79,"")</f>
        <v/>
      </c>
      <c r="C91" s="4" t="str">
        <f ca="1">一次テーブル!$M79</f>
        <v/>
      </c>
      <c r="D91" s="76" t="str">
        <f ca="1">IF($C91="","",SUMIFS('積算の内訳（明細入力）'!K:K,'積算の内訳（明細入力）'!$A:$A,一次テーブル!$L79,'積算の内訳（明細入力）'!$B:$B,一次テーブル!$M79))</f>
        <v/>
      </c>
      <c r="E91" s="76" t="str">
        <f ca="1">IF($C91="","",SUMIFS('積算の内訳（明細入力）'!L:L,'積算の内訳（明細入力）'!$A:$A,一次テーブル!$L79,'積算の内訳（明細入力）'!$B:$B,一次テーブル!$M79))</f>
        <v/>
      </c>
      <c r="F91" s="76" t="str">
        <f ca="1">IF($C91="","",SUMIFS('積算の内訳（明細入力）'!M:M,'積算の内訳（明細入力）'!$A:$A,一次テーブル!$L79,'積算の内訳（明細入力）'!$B:$B,一次テーブル!$M79))</f>
        <v/>
      </c>
      <c r="G91" s="76" t="str">
        <f ca="1">IF($C91="","",SUMIFS('積算の内訳（明細入力）'!N:N,'積算の内訳（明細入力）'!$A:$A,一次テーブル!$L79,'積算の内訳（明細入力）'!$B:$B,一次テーブル!$M79))</f>
        <v/>
      </c>
      <c r="H91" s="76" t="str">
        <f t="shared" ca="1" si="2"/>
        <v/>
      </c>
    </row>
    <row r="92" spans="2:8">
      <c r="B92" s="4" t="str">
        <f ca="1">IF(一次テーブル!$L80&lt;&gt;一次テーブル!$L79,一次テーブル!$L80,"")</f>
        <v/>
      </c>
      <c r="C92" s="4" t="str">
        <f ca="1">一次テーブル!$M80</f>
        <v/>
      </c>
      <c r="D92" s="76" t="str">
        <f ca="1">IF($C92="","",SUMIFS('積算の内訳（明細入力）'!K:K,'積算の内訳（明細入力）'!$A:$A,一次テーブル!$L80,'積算の内訳（明細入力）'!$B:$B,一次テーブル!$M80))</f>
        <v/>
      </c>
      <c r="E92" s="76" t="str">
        <f ca="1">IF($C92="","",SUMIFS('積算の内訳（明細入力）'!L:L,'積算の内訳（明細入力）'!$A:$A,一次テーブル!$L80,'積算の内訳（明細入力）'!$B:$B,一次テーブル!$M80))</f>
        <v/>
      </c>
      <c r="F92" s="76" t="str">
        <f ca="1">IF($C92="","",SUMIFS('積算の内訳（明細入力）'!M:M,'積算の内訳（明細入力）'!$A:$A,一次テーブル!$L80,'積算の内訳（明細入力）'!$B:$B,一次テーブル!$M80))</f>
        <v/>
      </c>
      <c r="G92" s="76" t="str">
        <f ca="1">IF($C92="","",SUMIFS('積算の内訳（明細入力）'!N:N,'積算の内訳（明細入力）'!$A:$A,一次テーブル!$L80,'積算の内訳（明細入力）'!$B:$B,一次テーブル!$M80))</f>
        <v/>
      </c>
      <c r="H92" s="76" t="str">
        <f t="shared" ca="1" si="2"/>
        <v/>
      </c>
    </row>
    <row r="93" spans="2:8">
      <c r="B93" s="4" t="str">
        <f ca="1">IF(一次テーブル!$L81&lt;&gt;一次テーブル!$L80,一次テーブル!$L81,"")</f>
        <v/>
      </c>
      <c r="C93" s="4" t="str">
        <f ca="1">一次テーブル!$M81</f>
        <v/>
      </c>
      <c r="D93" s="76" t="str">
        <f ca="1">IF($C93="","",SUMIFS('積算の内訳（明細入力）'!K:K,'積算の内訳（明細入力）'!$A:$A,一次テーブル!$L81,'積算の内訳（明細入力）'!$B:$B,一次テーブル!$M81))</f>
        <v/>
      </c>
      <c r="E93" s="76" t="str">
        <f ca="1">IF($C93="","",SUMIFS('積算の内訳（明細入力）'!L:L,'積算の内訳（明細入力）'!$A:$A,一次テーブル!$L81,'積算の内訳（明細入力）'!$B:$B,一次テーブル!$M81))</f>
        <v/>
      </c>
      <c r="F93" s="76" t="str">
        <f ca="1">IF($C93="","",SUMIFS('積算の内訳（明細入力）'!M:M,'積算の内訳（明細入力）'!$A:$A,一次テーブル!$L81,'積算の内訳（明細入力）'!$B:$B,一次テーブル!$M81))</f>
        <v/>
      </c>
      <c r="G93" s="76" t="str">
        <f ca="1">IF($C93="","",SUMIFS('積算の内訳（明細入力）'!N:N,'積算の内訳（明細入力）'!$A:$A,一次テーブル!$L81,'積算の内訳（明細入力）'!$B:$B,一次テーブル!$M81))</f>
        <v/>
      </c>
      <c r="H93" s="76" t="str">
        <f t="shared" ca="1" si="2"/>
        <v/>
      </c>
    </row>
    <row r="94" spans="2:8">
      <c r="B94" s="4" t="str">
        <f ca="1">IF(一次テーブル!$L82&lt;&gt;一次テーブル!$L81,一次テーブル!$L82,"")</f>
        <v/>
      </c>
      <c r="C94" s="4" t="str">
        <f ca="1">一次テーブル!$M82</f>
        <v/>
      </c>
      <c r="D94" s="76" t="str">
        <f ca="1">IF($C94="","",SUMIFS('積算の内訳（明細入力）'!K:K,'積算の内訳（明細入力）'!$A:$A,一次テーブル!$L82,'積算の内訳（明細入力）'!$B:$B,一次テーブル!$M82))</f>
        <v/>
      </c>
      <c r="E94" s="76" t="str">
        <f ca="1">IF($C94="","",SUMIFS('積算の内訳（明細入力）'!L:L,'積算の内訳（明細入力）'!$A:$A,一次テーブル!$L82,'積算の内訳（明細入力）'!$B:$B,一次テーブル!$M82))</f>
        <v/>
      </c>
      <c r="F94" s="76" t="str">
        <f ca="1">IF($C94="","",SUMIFS('積算の内訳（明細入力）'!M:M,'積算の内訳（明細入力）'!$A:$A,一次テーブル!$L82,'積算の内訳（明細入力）'!$B:$B,一次テーブル!$M82))</f>
        <v/>
      </c>
      <c r="G94" s="76" t="str">
        <f ca="1">IF($C94="","",SUMIFS('積算の内訳（明細入力）'!N:N,'積算の内訳（明細入力）'!$A:$A,一次テーブル!$L82,'積算の内訳（明細入力）'!$B:$B,一次テーブル!$M82))</f>
        <v/>
      </c>
      <c r="H94" s="76" t="str">
        <f t="shared" ca="1" si="2"/>
        <v/>
      </c>
    </row>
    <row r="95" spans="2:8">
      <c r="B95" s="4" t="str">
        <f ca="1">IF(一次テーブル!$L83&lt;&gt;一次テーブル!$L82,一次テーブル!$L83,"")</f>
        <v/>
      </c>
      <c r="C95" s="4" t="str">
        <f ca="1">一次テーブル!$M83</f>
        <v/>
      </c>
      <c r="D95" s="76" t="str">
        <f ca="1">IF($C95="","",SUMIFS('積算の内訳（明細入力）'!K:K,'積算の内訳（明細入力）'!$A:$A,一次テーブル!$L83,'積算の内訳（明細入力）'!$B:$B,一次テーブル!$M83))</f>
        <v/>
      </c>
      <c r="E95" s="76" t="str">
        <f ca="1">IF($C95="","",SUMIFS('積算の内訳（明細入力）'!L:L,'積算の内訳（明細入力）'!$A:$A,一次テーブル!$L83,'積算の内訳（明細入力）'!$B:$B,一次テーブル!$M83))</f>
        <v/>
      </c>
      <c r="F95" s="76" t="str">
        <f ca="1">IF($C95="","",SUMIFS('積算の内訳（明細入力）'!M:M,'積算の内訳（明細入力）'!$A:$A,一次テーブル!$L83,'積算の内訳（明細入力）'!$B:$B,一次テーブル!$M83))</f>
        <v/>
      </c>
      <c r="G95" s="76" t="str">
        <f ca="1">IF($C95="","",SUMIFS('積算の内訳（明細入力）'!N:N,'積算の内訳（明細入力）'!$A:$A,一次テーブル!$L83,'積算の内訳（明細入力）'!$B:$B,一次テーブル!$M83))</f>
        <v/>
      </c>
      <c r="H95" s="76" t="str">
        <f t="shared" ca="1" si="2"/>
        <v/>
      </c>
    </row>
    <row r="96" spans="2:8">
      <c r="B96" s="4" t="str">
        <f ca="1">IF(一次テーブル!$L84&lt;&gt;一次テーブル!$L83,一次テーブル!$L84,"")</f>
        <v/>
      </c>
      <c r="C96" s="4" t="str">
        <f ca="1">一次テーブル!$M84</f>
        <v/>
      </c>
      <c r="D96" s="76" t="str">
        <f ca="1">IF($C96="","",SUMIFS('積算の内訳（明細入力）'!K:K,'積算の内訳（明細入力）'!$A:$A,一次テーブル!$L84,'積算の内訳（明細入力）'!$B:$B,一次テーブル!$M84))</f>
        <v/>
      </c>
      <c r="E96" s="76" t="str">
        <f ca="1">IF($C96="","",SUMIFS('積算の内訳（明細入力）'!L:L,'積算の内訳（明細入力）'!$A:$A,一次テーブル!$L84,'積算の内訳（明細入力）'!$B:$B,一次テーブル!$M84))</f>
        <v/>
      </c>
      <c r="F96" s="76" t="str">
        <f ca="1">IF($C96="","",SUMIFS('積算の内訳（明細入力）'!M:M,'積算の内訳（明細入力）'!$A:$A,一次テーブル!$L84,'積算の内訳（明細入力）'!$B:$B,一次テーブル!$M84))</f>
        <v/>
      </c>
      <c r="G96" s="76" t="str">
        <f ca="1">IF($C96="","",SUMIFS('積算の内訳（明細入力）'!N:N,'積算の内訳（明細入力）'!$A:$A,一次テーブル!$L84,'積算の内訳（明細入力）'!$B:$B,一次テーブル!$M84))</f>
        <v/>
      </c>
      <c r="H96" s="76" t="str">
        <f t="shared" ca="1" si="2"/>
        <v/>
      </c>
    </row>
    <row r="97" spans="2:8">
      <c r="B97" s="4" t="str">
        <f ca="1">IF(一次テーブル!$L85&lt;&gt;一次テーブル!$L84,一次テーブル!$L85,"")</f>
        <v/>
      </c>
      <c r="C97" s="4" t="str">
        <f ca="1">一次テーブル!$M85</f>
        <v/>
      </c>
      <c r="D97" s="76" t="str">
        <f ca="1">IF($C97="","",SUMIFS('積算の内訳（明細入力）'!K:K,'積算の内訳（明細入力）'!$A:$A,一次テーブル!$L85,'積算の内訳（明細入力）'!$B:$B,一次テーブル!$M85))</f>
        <v/>
      </c>
      <c r="E97" s="76" t="str">
        <f ca="1">IF($C97="","",SUMIFS('積算の内訳（明細入力）'!L:L,'積算の内訳（明細入力）'!$A:$A,一次テーブル!$L85,'積算の内訳（明細入力）'!$B:$B,一次テーブル!$M85))</f>
        <v/>
      </c>
      <c r="F97" s="76" t="str">
        <f ca="1">IF($C97="","",SUMIFS('積算の内訳（明細入力）'!M:M,'積算の内訳（明細入力）'!$A:$A,一次テーブル!$L85,'積算の内訳（明細入力）'!$B:$B,一次テーブル!$M85))</f>
        <v/>
      </c>
      <c r="G97" s="76" t="str">
        <f ca="1">IF($C97="","",SUMIFS('積算の内訳（明細入力）'!N:N,'積算の内訳（明細入力）'!$A:$A,一次テーブル!$L85,'積算の内訳（明細入力）'!$B:$B,一次テーブル!$M85))</f>
        <v/>
      </c>
      <c r="H97" s="76" t="str">
        <f t="shared" ca="1" si="2"/>
        <v/>
      </c>
    </row>
    <row r="98" spans="2:8">
      <c r="B98" s="4" t="str">
        <f ca="1">IF(一次テーブル!$L86&lt;&gt;一次テーブル!$L85,一次テーブル!$L86,"")</f>
        <v/>
      </c>
      <c r="C98" s="4" t="str">
        <f ca="1">一次テーブル!$M86</f>
        <v/>
      </c>
      <c r="D98" s="76" t="str">
        <f ca="1">IF($C98="","",SUMIFS('積算の内訳（明細入力）'!K:K,'積算の内訳（明細入力）'!$A:$A,一次テーブル!$L86,'積算の内訳（明細入力）'!$B:$B,一次テーブル!$M86))</f>
        <v/>
      </c>
      <c r="E98" s="76" t="str">
        <f ca="1">IF($C98="","",SUMIFS('積算の内訳（明細入力）'!L:L,'積算の内訳（明細入力）'!$A:$A,一次テーブル!$L86,'積算の内訳（明細入力）'!$B:$B,一次テーブル!$M86))</f>
        <v/>
      </c>
      <c r="F98" s="76" t="str">
        <f ca="1">IF($C98="","",SUMIFS('積算の内訳（明細入力）'!M:M,'積算の内訳（明細入力）'!$A:$A,一次テーブル!$L86,'積算の内訳（明細入力）'!$B:$B,一次テーブル!$M86))</f>
        <v/>
      </c>
      <c r="G98" s="76" t="str">
        <f ca="1">IF($C98="","",SUMIFS('積算の内訳（明細入力）'!N:N,'積算の内訳（明細入力）'!$A:$A,一次テーブル!$L86,'積算の内訳（明細入力）'!$B:$B,一次テーブル!$M86))</f>
        <v/>
      </c>
      <c r="H98" s="76" t="str">
        <f t="shared" ca="1" si="2"/>
        <v/>
      </c>
    </row>
    <row r="99" spans="2:8">
      <c r="B99" s="4" t="str">
        <f ca="1">IF(一次テーブル!$L87&lt;&gt;一次テーブル!$L86,一次テーブル!$L87,"")</f>
        <v/>
      </c>
      <c r="C99" s="4" t="str">
        <f ca="1">一次テーブル!$M87</f>
        <v/>
      </c>
      <c r="D99" s="76" t="str">
        <f ca="1">IF($C99="","",SUMIFS('積算の内訳（明細入力）'!K:K,'積算の内訳（明細入力）'!$A:$A,一次テーブル!$L87,'積算の内訳（明細入力）'!$B:$B,一次テーブル!$M87))</f>
        <v/>
      </c>
      <c r="E99" s="76" t="str">
        <f ca="1">IF($C99="","",SUMIFS('積算の内訳（明細入力）'!L:L,'積算の内訳（明細入力）'!$A:$A,一次テーブル!$L87,'積算の内訳（明細入力）'!$B:$B,一次テーブル!$M87))</f>
        <v/>
      </c>
      <c r="F99" s="76" t="str">
        <f ca="1">IF($C99="","",SUMIFS('積算の内訳（明細入力）'!M:M,'積算の内訳（明細入力）'!$A:$A,一次テーブル!$L87,'積算の内訳（明細入力）'!$B:$B,一次テーブル!$M87))</f>
        <v/>
      </c>
      <c r="G99" s="76" t="str">
        <f ca="1">IF($C99="","",SUMIFS('積算の内訳（明細入力）'!N:N,'積算の内訳（明細入力）'!$A:$A,一次テーブル!$L87,'積算の内訳（明細入力）'!$B:$B,一次テーブル!$M87))</f>
        <v/>
      </c>
      <c r="H99" s="76" t="str">
        <f t="shared" ca="1" si="2"/>
        <v/>
      </c>
    </row>
    <row r="100" spans="2:8">
      <c r="B100" s="4" t="str">
        <f ca="1">IF(一次テーブル!$L88&lt;&gt;一次テーブル!$L87,一次テーブル!$L88,"")</f>
        <v/>
      </c>
      <c r="C100" s="4" t="str">
        <f ca="1">一次テーブル!$M88</f>
        <v/>
      </c>
      <c r="D100" s="76" t="str">
        <f ca="1">IF($C100="","",SUMIFS('積算の内訳（明細入力）'!K:K,'積算の内訳（明細入力）'!$A:$A,一次テーブル!$L88,'積算の内訳（明細入力）'!$B:$B,一次テーブル!$M88))</f>
        <v/>
      </c>
      <c r="E100" s="76" t="str">
        <f ca="1">IF($C100="","",SUMIFS('積算の内訳（明細入力）'!L:L,'積算の内訳（明細入力）'!$A:$A,一次テーブル!$L88,'積算の内訳（明細入力）'!$B:$B,一次テーブル!$M88))</f>
        <v/>
      </c>
      <c r="F100" s="76" t="str">
        <f ca="1">IF($C100="","",SUMIFS('積算の内訳（明細入力）'!M:M,'積算の内訳（明細入力）'!$A:$A,一次テーブル!$L88,'積算の内訳（明細入力）'!$B:$B,一次テーブル!$M88))</f>
        <v/>
      </c>
      <c r="G100" s="76" t="str">
        <f ca="1">IF($C100="","",SUMIFS('積算の内訳（明細入力）'!N:N,'積算の内訳（明細入力）'!$A:$A,一次テーブル!$L88,'積算の内訳（明細入力）'!$B:$B,一次テーブル!$M88))</f>
        <v/>
      </c>
      <c r="H100" s="76" t="str">
        <f t="shared" ca="1" si="2"/>
        <v/>
      </c>
    </row>
  </sheetData>
  <sheetProtection sheet="1" objects="1" scenarios="1"/>
  <mergeCells count="16">
    <mergeCell ref="M12:P12"/>
    <mergeCell ref="J6:L6"/>
    <mergeCell ref="J4:L5"/>
    <mergeCell ref="Q4:Q5"/>
    <mergeCell ref="M4:P4"/>
    <mergeCell ref="J12:L13"/>
    <mergeCell ref="J14:L14"/>
    <mergeCell ref="D12:G12"/>
    <mergeCell ref="H12:H13"/>
    <mergeCell ref="B12:C13"/>
    <mergeCell ref="B4:C5"/>
    <mergeCell ref="D4:G4"/>
    <mergeCell ref="H4:H5"/>
    <mergeCell ref="B6:C6"/>
    <mergeCell ref="B7:C7"/>
    <mergeCell ref="B8:C8"/>
  </mergeCells>
  <phoneticPr fontId="2"/>
  <conditionalFormatting sqref="C14:H200">
    <cfRule type="expression" dxfId="10" priority="7">
      <formula>($C14&lt;&gt;"")</formula>
    </cfRule>
  </conditionalFormatting>
  <conditionalFormatting sqref="B14:B200">
    <cfRule type="expression" dxfId="9" priority="2">
      <formula>(AND($B14="",$C14&lt;&gt;""))</formula>
    </cfRule>
    <cfRule type="expression" dxfId="8" priority="4">
      <formula>(AND($B14="",$C14="",$C13&lt;&gt;""))</formula>
    </cfRule>
    <cfRule type="expression" dxfId="7" priority="6">
      <formula>($B14&lt;&gt;"")</formula>
    </cfRule>
  </conditionalFormatting>
  <dataValidations count="1">
    <dataValidation allowBlank="1" showErrorMessage="1" sqref="H6:H12 B1:B4 H1:H4 C1:G3 E5:G11 C9:C11 B6:B12 B14:C1048576 E13:G1048576 D4:D1048576 I7:J9 N11:XFD13 J11:K12 L1:L3 I1:I6 J1:K4 Q1:Q4 M1:M9 N1:P3 L11 K8:L9 J6:L6 W4:XFD7 Q6:Q10 N5:P9 I10:P10 M12:P15 R1:XFD3 R8:XFD10 R4:R7 I11:I13 H14:I1048576 M14:XFD1048576 J16:L1048576 J15 J14:L14" xr:uid="{0BAF2CFF-A16F-4193-81A1-4A9248498BF4}"/>
  </dataValidations>
  <printOptions horizontalCentered="1"/>
  <pageMargins left="0.59055118110236227" right="0.59055118110236227" top="0.74803149606299213" bottom="0.74803149606299213" header="0.31496062992125984" footer="0.31496062992125984"/>
  <pageSetup paperSize="9" scale="56" fitToHeight="0" orientation="landscape" r:id="rId1"/>
  <headerFooter>
    <oddHeader xml:space="preserve">&amp;R&amp;9 </oddHeader>
  </headerFooter>
  <extLst>
    <ext xmlns:x14="http://schemas.microsoft.com/office/spreadsheetml/2009/9/main" uri="{78C0D931-6437-407d-A8EE-F0AAD7539E65}">
      <x14:conditionalFormattings>
        <x14:conditionalFormatting xmlns:xm="http://schemas.microsoft.com/office/excel/2006/main">
          <x14:cfRule type="expression" priority="1" id="{C52824C7-4256-484F-B68B-3F3AD622A243}">
            <xm:f>(資金計画書!$E$2="実行団体")</xm:f>
            <x14:dxf>
              <font>
                <color theme="0"/>
              </font>
              <fill>
                <patternFill>
                  <bgColor theme="0"/>
                </patternFill>
              </fill>
              <border>
                <left/>
                <right/>
                <top/>
                <bottom/>
              </border>
            </x14:dxf>
          </x14:cfRule>
          <xm:sqref>J2:V3 J8:V15 J4:R7 M12:P15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58099-9F14-4AB0-A083-55B3BBB13F46}">
  <dimension ref="A1:M201"/>
  <sheetViews>
    <sheetView workbookViewId="0"/>
  </sheetViews>
  <sheetFormatPr baseColWidth="10" defaultColWidth="8.6640625" defaultRowHeight="16"/>
  <cols>
    <col min="1" max="3" width="18.1640625" style="50" customWidth="1"/>
    <col min="4" max="4" width="4.6640625" style="50" customWidth="1"/>
    <col min="5" max="6" width="15.6640625" style="50" customWidth="1"/>
    <col min="7" max="7" width="2.1640625" style="50" customWidth="1"/>
    <col min="8" max="8" width="8.6640625" style="50"/>
    <col min="9" max="9" width="12.1640625" style="50" customWidth="1"/>
    <col min="10" max="11" width="8.6640625" style="50"/>
    <col min="12" max="13" width="18.6640625" style="50" customWidth="1"/>
    <col min="14" max="16384" width="8.6640625" style="50"/>
  </cols>
  <sheetData>
    <row r="1" spans="1:13">
      <c r="A1" s="73" t="s">
        <v>96</v>
      </c>
      <c r="H1" s="50" t="s">
        <v>97</v>
      </c>
      <c r="J1" s="50" t="s">
        <v>98</v>
      </c>
      <c r="K1" s="50" t="s">
        <v>99</v>
      </c>
      <c r="L1" s="50" t="s">
        <v>100</v>
      </c>
    </row>
    <row r="2" spans="1:13">
      <c r="A2" s="50" t="str" cm="1">
        <f t="array" aca="1" ref="A2" ca="1">INDIRECT("'積算の内訳（明細入力）'!$A"&amp;(ROW()+6),TRUE)&amp;""</f>
        <v/>
      </c>
      <c r="B2" s="50" t="str" cm="1">
        <f t="array" aca="1" ref="B2" ca="1">INDIRECT("'積算の内訳（明細入力）'!$B"&amp;(ROW()+6),TRUE)&amp;""</f>
        <v/>
      </c>
      <c r="C2" s="50" t="str">
        <f ca="1">A2&amp;B2</f>
        <v/>
      </c>
      <c r="D2" s="50" t="str">
        <f ca="1">IF($C2="","",COUNTIF($C$2:$C2,$C2))</f>
        <v/>
      </c>
      <c r="E2" s="50" t="str">
        <f ca="1">IF(D2=1,A2,"")</f>
        <v/>
      </c>
      <c r="F2" s="50" t="str">
        <f ca="1">IF(D2=1,B2,"")</f>
        <v/>
      </c>
      <c r="H2" s="75">
        <v>2</v>
      </c>
      <c r="I2" s="50" t="str" cm="1">
        <f t="array" aca="1" ref="I2" ca="1">IF(資金計画書!$E$2="資金分配団体",INDIRECT("リストデータ!$A"&amp;$H2),INDIRECT("リストデータ!$C"&amp;$H2))</f>
        <v>直接事業費</v>
      </c>
      <c r="J2" s="75">
        <v>2</v>
      </c>
      <c r="K2" s="75" t="e">
        <f ca="1">MATCH($I2,INDIRECT("$E" &amp; $J2 &amp; ":$E$201",TRUE),0)+($J2-1)</f>
        <v>#N/A</v>
      </c>
      <c r="L2" s="50" t="e" cm="1">
        <f t="array" aca="1" ref="L2" ca="1">INDIRECT("$E"&amp;$K2,TRUE)</f>
        <v>#N/A</v>
      </c>
      <c r="M2" s="50" t="e" cm="1">
        <f t="array" aca="1" ref="M2" ca="1">INDIRECT("$F"&amp;$K2,TRUE)</f>
        <v>#N/A</v>
      </c>
    </row>
    <row r="3" spans="1:13">
      <c r="A3" s="50" t="str" cm="1">
        <f t="array" aca="1" ref="A3" ca="1">INDIRECT("'積算の内訳（明細入力）'!$A"&amp;(ROW()+6),TRUE)&amp;""</f>
        <v/>
      </c>
      <c r="B3" s="50" t="str" cm="1">
        <f t="array" aca="1" ref="B3" ca="1">INDIRECT("'積算の内訳（明細入力）'!$B"&amp;(ROW()+6),TRUE)&amp;""</f>
        <v/>
      </c>
      <c r="C3" s="50" t="str">
        <f t="shared" ref="C3:C66" ca="1" si="0">A3&amp;B3</f>
        <v/>
      </c>
      <c r="D3" s="50" t="str">
        <f ca="1">IF($C3="","",COUNTIF($C$2:$C3,$C3))</f>
        <v/>
      </c>
      <c r="E3" s="50" t="str">
        <f t="shared" ref="E3:E66" ca="1" si="1">IF(D3=1,A3,"")</f>
        <v/>
      </c>
      <c r="F3" s="50" t="str">
        <f t="shared" ref="F3:F66" ca="1" si="2">IF(D3=1,B3,"")</f>
        <v/>
      </c>
      <c r="H3" s="50">
        <f ca="1">IF(ISERROR(MATCH($I2,INDIRECT("$E"&amp;($K2+1)&amp;":$E$201",TRUE),0)),H2+1,H2)</f>
        <v>3</v>
      </c>
      <c r="I3" s="50" t="str" cm="1">
        <f t="array" aca="1" ref="I3" ca="1">IF(資金計画書!$E$2="資金分配団体",INDIRECT("リストデータ!$A"&amp;H3),INDIRECT("リストデータ!$C"&amp;H3))</f>
        <v>管理的経費</v>
      </c>
      <c r="J3" s="50">
        <f ca="1">IF($H2&lt;&gt;$H3,2,$K2+1)</f>
        <v>2</v>
      </c>
      <c r="K3" s="50" t="str">
        <f ca="1">IFERROR(MATCH($I3,INDIRECT("$E"&amp;$J3&amp;":$E$201",TRUE),0)+($J3-1),"")</f>
        <v/>
      </c>
      <c r="L3" s="50" t="str" cm="1">
        <f t="array" aca="1" ref="L3" ca="1">IFERROR(INDIRECT("$E"&amp;$K3,TRUE),"")</f>
        <v/>
      </c>
      <c r="M3" s="50" t="str" cm="1">
        <f t="array" aca="1" ref="M3" ca="1">IFERROR(INDIRECT("$F"&amp;$K3,TRUE),"")</f>
        <v/>
      </c>
    </row>
    <row r="4" spans="1:13">
      <c r="A4" s="50" t="str" cm="1">
        <f t="array" aca="1" ref="A4" ca="1">INDIRECT("'積算の内訳（明細入力）'!$A"&amp;(ROW()+6),TRUE)&amp;""</f>
        <v/>
      </c>
      <c r="B4" s="50" t="str" cm="1">
        <f t="array" aca="1" ref="B4" ca="1">INDIRECT("'積算の内訳（明細入力）'!$B"&amp;(ROW()+6),TRUE)&amp;""</f>
        <v/>
      </c>
      <c r="C4" s="50" t="str">
        <f t="shared" ca="1" si="0"/>
        <v/>
      </c>
      <c r="D4" s="50" t="str">
        <f ca="1">IF($C4="","",COUNTIF($C$2:$C4,$C4))</f>
        <v/>
      </c>
      <c r="E4" s="50" t="str">
        <f t="shared" ca="1" si="1"/>
        <v/>
      </c>
      <c r="F4" s="50" t="str">
        <f t="shared" ca="1" si="2"/>
        <v/>
      </c>
      <c r="H4" s="50">
        <f t="shared" ref="H4:H67" ca="1" si="3">IF(ISERROR(MATCH($I3,INDIRECT("$E"&amp;($K3+1)&amp;":$E$201",TRUE),0)),H3+1,H3)</f>
        <v>4</v>
      </c>
      <c r="I4" s="50" t="str" cm="1">
        <f t="array" aca="1" ref="I4" ca="1">IF(資金計画書!$E$2="資金分配団体",INDIRECT("リストデータ!$A"&amp;H4),INDIRECT("リストデータ!$C"&amp;H4))</f>
        <v>評価関連経費</v>
      </c>
      <c r="J4" s="50">
        <f t="shared" ref="J4:J67" ca="1" si="4">IF($H3&lt;&gt;$H4,2,$K3+1)</f>
        <v>2</v>
      </c>
      <c r="K4" s="50" t="str">
        <f t="shared" ref="K4:K67" ca="1" si="5">IFERROR(MATCH($I4,INDIRECT("$E"&amp;$J4&amp;":$E$201",TRUE),0)+($J4-1),"")</f>
        <v/>
      </c>
      <c r="L4" s="50" t="str" cm="1">
        <f t="array" aca="1" ref="L4" ca="1">IFERROR(INDIRECT("$E"&amp;$K4,TRUE),"")</f>
        <v/>
      </c>
      <c r="M4" s="50" t="str" cm="1">
        <f t="array" aca="1" ref="M4" ca="1">IFERROR(INDIRECT("$F"&amp;$K4,TRUE),"")</f>
        <v/>
      </c>
    </row>
    <row r="5" spans="1:13">
      <c r="A5" s="50" t="str" cm="1">
        <f t="array" aca="1" ref="A5" ca="1">INDIRECT("'積算の内訳（明細入力）'!$A"&amp;(ROW()+6),TRUE)&amp;""</f>
        <v/>
      </c>
      <c r="B5" s="50" t="str" cm="1">
        <f t="array" aca="1" ref="B5" ca="1">INDIRECT("'積算の内訳（明細入力）'!$B"&amp;(ROW()+6),TRUE)&amp;""</f>
        <v/>
      </c>
      <c r="C5" s="50" t="str">
        <f t="shared" ca="1" si="0"/>
        <v/>
      </c>
      <c r="D5" s="50" t="str">
        <f ca="1">IF($C5="","",COUNTIF($C$2:$C5,$C5))</f>
        <v/>
      </c>
      <c r="E5" s="50" t="str">
        <f t="shared" ca="1" si="1"/>
        <v/>
      </c>
      <c r="F5" s="50" t="str">
        <f t="shared" ca="1" si="2"/>
        <v/>
      </c>
      <c r="H5" s="50">
        <f t="shared" ca="1" si="3"/>
        <v>5</v>
      </c>
      <c r="I5" s="50" cm="1">
        <f t="array" aca="1" ref="I5" ca="1">IF(資金計画書!$E$2="資金分配団体",INDIRECT("リストデータ!$A"&amp;H5),INDIRECT("リストデータ!$C"&amp;H5))</f>
        <v>0</v>
      </c>
      <c r="J5" s="50">
        <f t="shared" ca="1" si="4"/>
        <v>2</v>
      </c>
      <c r="K5" s="50" t="str">
        <f t="shared" ca="1" si="5"/>
        <v/>
      </c>
      <c r="L5" s="50" t="str" cm="1">
        <f t="array" aca="1" ref="L5" ca="1">IFERROR(INDIRECT("$E"&amp;$K5,TRUE),"")</f>
        <v/>
      </c>
      <c r="M5" s="50" t="str" cm="1">
        <f t="array" aca="1" ref="M5" ca="1">IFERROR(INDIRECT("$F"&amp;$K5,TRUE),"")</f>
        <v/>
      </c>
    </row>
    <row r="6" spans="1:13">
      <c r="A6" s="50" t="str" cm="1">
        <f t="array" aca="1" ref="A6" ca="1">INDIRECT("'積算の内訳（明細入力）'!$A"&amp;(ROW()+6),TRUE)&amp;""</f>
        <v/>
      </c>
      <c r="B6" s="50" t="str" cm="1">
        <f t="array" aca="1" ref="B6" ca="1">INDIRECT("'積算の内訳（明細入力）'!$B"&amp;(ROW()+6),TRUE)&amp;""</f>
        <v/>
      </c>
      <c r="C6" s="50" t="str">
        <f t="shared" ca="1" si="0"/>
        <v/>
      </c>
      <c r="D6" s="50" t="str">
        <f ca="1">IF($C6="","",COUNTIF($C$2:$C6,$C6))</f>
        <v/>
      </c>
      <c r="E6" s="50" t="str">
        <f t="shared" ca="1" si="1"/>
        <v/>
      </c>
      <c r="F6" s="50" t="str">
        <f t="shared" ca="1" si="2"/>
        <v/>
      </c>
      <c r="H6" s="50">
        <f t="shared" ca="1" si="3"/>
        <v>6</v>
      </c>
      <c r="I6" s="50" cm="1">
        <f t="array" aca="1" ref="I6" ca="1">IF(資金計画書!$E$2="資金分配団体",INDIRECT("リストデータ!$A"&amp;H6),INDIRECT("リストデータ!$C"&amp;H6))</f>
        <v>0</v>
      </c>
      <c r="J6" s="50">
        <f t="shared" ca="1" si="4"/>
        <v>2</v>
      </c>
      <c r="K6" s="50" t="str">
        <f t="shared" ca="1" si="5"/>
        <v/>
      </c>
      <c r="L6" s="50" t="str" cm="1">
        <f t="array" aca="1" ref="L6" ca="1">IFERROR(INDIRECT("$E"&amp;$K6,TRUE),"")</f>
        <v/>
      </c>
      <c r="M6" s="50" t="str" cm="1">
        <f t="array" aca="1" ref="M6" ca="1">IFERROR(INDIRECT("$F"&amp;$K6,TRUE),"")</f>
        <v/>
      </c>
    </row>
    <row r="7" spans="1:13">
      <c r="A7" s="50" t="str" cm="1">
        <f t="array" aca="1" ref="A7" ca="1">INDIRECT("'積算の内訳（明細入力）'!$A"&amp;(ROW()+6),TRUE)&amp;""</f>
        <v/>
      </c>
      <c r="B7" s="50" t="str" cm="1">
        <f t="array" aca="1" ref="B7" ca="1">INDIRECT("'積算の内訳（明細入力）'!$B"&amp;(ROW()+6),TRUE)&amp;""</f>
        <v/>
      </c>
      <c r="C7" s="50" t="str">
        <f t="shared" ca="1" si="0"/>
        <v/>
      </c>
      <c r="D7" s="50" t="str">
        <f ca="1">IF($C7="","",COUNTIF($C$2:$C7,$C7))</f>
        <v/>
      </c>
      <c r="E7" s="50" t="str">
        <f t="shared" ca="1" si="1"/>
        <v/>
      </c>
      <c r="F7" s="50" t="str">
        <f t="shared" ca="1" si="2"/>
        <v/>
      </c>
      <c r="H7" s="50">
        <f t="shared" ca="1" si="3"/>
        <v>7</v>
      </c>
      <c r="I7" s="50" cm="1">
        <f t="array" aca="1" ref="I7" ca="1">IF(資金計画書!$E$2="資金分配団体",INDIRECT("リストデータ!$A"&amp;H7),INDIRECT("リストデータ!$C"&amp;H7))</f>
        <v>0</v>
      </c>
      <c r="J7" s="50">
        <f t="shared" ca="1" si="4"/>
        <v>2</v>
      </c>
      <c r="K7" s="50" t="str">
        <f t="shared" ca="1" si="5"/>
        <v/>
      </c>
      <c r="L7" s="50" t="str" cm="1">
        <f t="array" aca="1" ref="L7" ca="1">IFERROR(INDIRECT("$E"&amp;$K7,TRUE),"")</f>
        <v/>
      </c>
      <c r="M7" s="50" t="str" cm="1">
        <f t="array" aca="1" ref="M7" ca="1">IFERROR(INDIRECT("$F"&amp;$K7,TRUE),"")</f>
        <v/>
      </c>
    </row>
    <row r="8" spans="1:13">
      <c r="A8" s="50" t="str" cm="1">
        <f t="array" aca="1" ref="A8" ca="1">INDIRECT("'積算の内訳（明細入力）'!$A"&amp;(ROW()+6),TRUE)&amp;""</f>
        <v/>
      </c>
      <c r="B8" s="50" t="str" cm="1">
        <f t="array" aca="1" ref="B8" ca="1">INDIRECT("'積算の内訳（明細入力）'!$B"&amp;(ROW()+6),TRUE)&amp;""</f>
        <v/>
      </c>
      <c r="C8" s="50" t="str">
        <f t="shared" ca="1" si="0"/>
        <v/>
      </c>
      <c r="D8" s="50" t="str">
        <f ca="1">IF($C8="","",COUNTIF($C$2:$C8,$C8))</f>
        <v/>
      </c>
      <c r="E8" s="50" t="str">
        <f t="shared" ca="1" si="1"/>
        <v/>
      </c>
      <c r="F8" s="50" t="str">
        <f t="shared" ca="1" si="2"/>
        <v/>
      </c>
      <c r="H8" s="50">
        <f t="shared" ca="1" si="3"/>
        <v>8</v>
      </c>
      <c r="I8" s="50" cm="1">
        <f t="array" aca="1" ref="I8" ca="1">IF(資金計画書!$E$2="資金分配団体",INDIRECT("リストデータ!$A"&amp;H8),INDIRECT("リストデータ!$C"&amp;H8))</f>
        <v>0</v>
      </c>
      <c r="J8" s="50">
        <f t="shared" ca="1" si="4"/>
        <v>2</v>
      </c>
      <c r="K8" s="50" t="str">
        <f t="shared" ca="1" si="5"/>
        <v/>
      </c>
      <c r="L8" s="50" t="str" cm="1">
        <f t="array" aca="1" ref="L8" ca="1">IFERROR(INDIRECT("$E"&amp;$K8,TRUE),"")</f>
        <v/>
      </c>
      <c r="M8" s="50" t="str" cm="1">
        <f t="array" aca="1" ref="M8" ca="1">IFERROR(INDIRECT("$F"&amp;$K8,TRUE),"")</f>
        <v/>
      </c>
    </row>
    <row r="9" spans="1:13">
      <c r="A9" s="50" t="str" cm="1">
        <f t="array" aca="1" ref="A9" ca="1">INDIRECT("'積算の内訳（明細入力）'!$A"&amp;(ROW()+6),TRUE)&amp;""</f>
        <v/>
      </c>
      <c r="B9" s="50" t="str" cm="1">
        <f t="array" aca="1" ref="B9" ca="1">INDIRECT("'積算の内訳（明細入力）'!$B"&amp;(ROW()+6),TRUE)&amp;""</f>
        <v/>
      </c>
      <c r="C9" s="50" t="str">
        <f t="shared" ca="1" si="0"/>
        <v/>
      </c>
      <c r="D9" s="50" t="str">
        <f ca="1">IF($C9="","",COUNTIF($C$2:$C9,$C9))</f>
        <v/>
      </c>
      <c r="E9" s="50" t="str">
        <f t="shared" ca="1" si="1"/>
        <v/>
      </c>
      <c r="F9" s="50" t="str">
        <f t="shared" ca="1" si="2"/>
        <v/>
      </c>
      <c r="H9" s="50">
        <f t="shared" ca="1" si="3"/>
        <v>9</v>
      </c>
      <c r="I9" s="50" cm="1">
        <f t="array" aca="1" ref="I9" ca="1">IF(資金計画書!$E$2="資金分配団体",INDIRECT("リストデータ!$A"&amp;H9),INDIRECT("リストデータ!$C"&amp;H9))</f>
        <v>0</v>
      </c>
      <c r="J9" s="50">
        <f t="shared" ca="1" si="4"/>
        <v>2</v>
      </c>
      <c r="K9" s="50" t="str">
        <f t="shared" ca="1" si="5"/>
        <v/>
      </c>
      <c r="L9" s="50" t="str" cm="1">
        <f t="array" aca="1" ref="L9" ca="1">IFERROR(INDIRECT("$E"&amp;$K9,TRUE),"")</f>
        <v/>
      </c>
      <c r="M9" s="50" t="str" cm="1">
        <f t="array" aca="1" ref="M9" ca="1">IFERROR(INDIRECT("$F"&amp;$K9,TRUE),"")</f>
        <v/>
      </c>
    </row>
    <row r="10" spans="1:13">
      <c r="A10" s="50" t="str" cm="1">
        <f t="array" aca="1" ref="A10" ca="1">INDIRECT("'積算の内訳（明細入力）'!$A"&amp;(ROW()+6),TRUE)&amp;""</f>
        <v/>
      </c>
      <c r="B10" s="50" t="str" cm="1">
        <f t="array" aca="1" ref="B10" ca="1">INDIRECT("'積算の内訳（明細入力）'!$B"&amp;(ROW()+6),TRUE)&amp;""</f>
        <v/>
      </c>
      <c r="C10" s="50" t="str">
        <f t="shared" ca="1" si="0"/>
        <v/>
      </c>
      <c r="D10" s="50" t="str">
        <f ca="1">IF($C10="","",COUNTIF($C$2:$C10,$C10))</f>
        <v/>
      </c>
      <c r="E10" s="50" t="str">
        <f t="shared" ca="1" si="1"/>
        <v/>
      </c>
      <c r="F10" s="50" t="str">
        <f t="shared" ca="1" si="2"/>
        <v/>
      </c>
      <c r="H10" s="50">
        <f t="shared" ca="1" si="3"/>
        <v>10</v>
      </c>
      <c r="I10" s="50" cm="1">
        <f t="array" aca="1" ref="I10" ca="1">IF(資金計画書!$E$2="資金分配団体",INDIRECT("リストデータ!$A"&amp;H10),INDIRECT("リストデータ!$C"&amp;H10))</f>
        <v>0</v>
      </c>
      <c r="J10" s="50">
        <f t="shared" ca="1" si="4"/>
        <v>2</v>
      </c>
      <c r="K10" s="50" t="str">
        <f t="shared" ca="1" si="5"/>
        <v/>
      </c>
      <c r="L10" s="50" t="str" cm="1">
        <f t="array" aca="1" ref="L10" ca="1">IFERROR(INDIRECT("$E"&amp;$K10,TRUE),"")</f>
        <v/>
      </c>
      <c r="M10" s="50" t="str" cm="1">
        <f t="array" aca="1" ref="M10" ca="1">IFERROR(INDIRECT("$F"&amp;$K10,TRUE),"")</f>
        <v/>
      </c>
    </row>
    <row r="11" spans="1:13">
      <c r="A11" s="50" t="str" cm="1">
        <f t="array" aca="1" ref="A11" ca="1">INDIRECT("'積算の内訳（明細入力）'!$A"&amp;(ROW()+6),TRUE)&amp;""</f>
        <v/>
      </c>
      <c r="B11" s="50" t="str" cm="1">
        <f t="array" aca="1" ref="B11" ca="1">INDIRECT("'積算の内訳（明細入力）'!$B"&amp;(ROW()+6),TRUE)&amp;""</f>
        <v/>
      </c>
      <c r="C11" s="50" t="str">
        <f t="shared" ca="1" si="0"/>
        <v/>
      </c>
      <c r="D11" s="50" t="str">
        <f ca="1">IF($C11="","",COUNTIF($C$2:$C11,$C11))</f>
        <v/>
      </c>
      <c r="E11" s="50" t="str">
        <f t="shared" ca="1" si="1"/>
        <v/>
      </c>
      <c r="F11" s="50" t="str">
        <f t="shared" ca="1" si="2"/>
        <v/>
      </c>
      <c r="H11" s="50">
        <f t="shared" ca="1" si="3"/>
        <v>11</v>
      </c>
      <c r="I11" s="50" cm="1">
        <f t="array" aca="1" ref="I11" ca="1">IF(資金計画書!$E$2="資金分配団体",INDIRECT("リストデータ!$A"&amp;H11),INDIRECT("リストデータ!$C"&amp;H11))</f>
        <v>0</v>
      </c>
      <c r="J11" s="50">
        <f t="shared" ca="1" si="4"/>
        <v>2</v>
      </c>
      <c r="K11" s="50" t="str">
        <f t="shared" ca="1" si="5"/>
        <v/>
      </c>
      <c r="L11" s="50" t="str" cm="1">
        <f t="array" aca="1" ref="L11" ca="1">IFERROR(INDIRECT("$E"&amp;$K11,TRUE),"")</f>
        <v/>
      </c>
      <c r="M11" s="50" t="str" cm="1">
        <f t="array" aca="1" ref="M11" ca="1">IFERROR(INDIRECT("$F"&amp;$K11,TRUE),"")</f>
        <v/>
      </c>
    </row>
    <row r="12" spans="1:13">
      <c r="A12" s="50" t="str" cm="1">
        <f t="array" aca="1" ref="A12" ca="1">INDIRECT("'積算の内訳（明細入力）'!$A"&amp;(ROW()+6),TRUE)&amp;""</f>
        <v/>
      </c>
      <c r="B12" s="50" t="str" cm="1">
        <f t="array" aca="1" ref="B12" ca="1">INDIRECT("'積算の内訳（明細入力）'!$B"&amp;(ROW()+6),TRUE)&amp;""</f>
        <v/>
      </c>
      <c r="C12" s="50" t="str">
        <f t="shared" ca="1" si="0"/>
        <v/>
      </c>
      <c r="D12" s="50" t="str">
        <f ca="1">IF($C12="","",COUNTIF($C$2:$C12,$C12))</f>
        <v/>
      </c>
      <c r="E12" s="50" t="str">
        <f t="shared" ca="1" si="1"/>
        <v/>
      </c>
      <c r="F12" s="50" t="str">
        <f t="shared" ca="1" si="2"/>
        <v/>
      </c>
      <c r="H12" s="50">
        <f t="shared" ca="1" si="3"/>
        <v>12</v>
      </c>
      <c r="I12" s="50" cm="1">
        <f t="array" aca="1" ref="I12" ca="1">IF(資金計画書!$E$2="資金分配団体",INDIRECT("リストデータ!$A"&amp;H12),INDIRECT("リストデータ!$C"&amp;H12))</f>
        <v>0</v>
      </c>
      <c r="J12" s="50">
        <f t="shared" ca="1" si="4"/>
        <v>2</v>
      </c>
      <c r="K12" s="50" t="str">
        <f t="shared" ca="1" si="5"/>
        <v/>
      </c>
      <c r="L12" s="50" t="str" cm="1">
        <f t="array" aca="1" ref="L12" ca="1">IFERROR(INDIRECT("$E"&amp;$K12,TRUE),"")</f>
        <v/>
      </c>
      <c r="M12" s="50" t="str" cm="1">
        <f t="array" aca="1" ref="M12" ca="1">IFERROR(INDIRECT("$F"&amp;$K12,TRUE),"")</f>
        <v/>
      </c>
    </row>
    <row r="13" spans="1:13">
      <c r="A13" s="50" t="str" cm="1">
        <f t="array" aca="1" ref="A13" ca="1">INDIRECT("'積算の内訳（明細入力）'!$A"&amp;(ROW()+6),TRUE)&amp;""</f>
        <v/>
      </c>
      <c r="B13" s="50" t="str" cm="1">
        <f t="array" aca="1" ref="B13" ca="1">INDIRECT("'積算の内訳（明細入力）'!$B"&amp;(ROW()+6),TRUE)&amp;""</f>
        <v/>
      </c>
      <c r="C13" s="50" t="str">
        <f t="shared" ca="1" si="0"/>
        <v/>
      </c>
      <c r="D13" s="50" t="str">
        <f ca="1">IF($C13="","",COUNTIF($C$2:$C13,$C13))</f>
        <v/>
      </c>
      <c r="E13" s="50" t="str">
        <f t="shared" ca="1" si="1"/>
        <v/>
      </c>
      <c r="F13" s="50" t="str">
        <f t="shared" ca="1" si="2"/>
        <v/>
      </c>
      <c r="H13" s="50">
        <f t="shared" ca="1" si="3"/>
        <v>13</v>
      </c>
      <c r="I13" s="50" cm="1">
        <f t="array" aca="1" ref="I13" ca="1">IF(資金計画書!$E$2="資金分配団体",INDIRECT("リストデータ!$A"&amp;H13),INDIRECT("リストデータ!$C"&amp;H13))</f>
        <v>0</v>
      </c>
      <c r="J13" s="50">
        <f t="shared" ca="1" si="4"/>
        <v>2</v>
      </c>
      <c r="K13" s="50" t="str">
        <f t="shared" ca="1" si="5"/>
        <v/>
      </c>
      <c r="L13" s="50" t="str" cm="1">
        <f t="array" aca="1" ref="L13" ca="1">IFERROR(INDIRECT("$E"&amp;$K13,TRUE),"")</f>
        <v/>
      </c>
      <c r="M13" s="50" t="str" cm="1">
        <f t="array" aca="1" ref="M13" ca="1">IFERROR(INDIRECT("$F"&amp;$K13,TRUE),"")</f>
        <v/>
      </c>
    </row>
    <row r="14" spans="1:13">
      <c r="A14" s="50" t="str" cm="1">
        <f t="array" aca="1" ref="A14" ca="1">INDIRECT("'積算の内訳（明細入力）'!$A"&amp;(ROW()+6),TRUE)&amp;""</f>
        <v/>
      </c>
      <c r="B14" s="50" t="str" cm="1">
        <f t="array" aca="1" ref="B14" ca="1">INDIRECT("'積算の内訳（明細入力）'!$B"&amp;(ROW()+6),TRUE)&amp;""</f>
        <v/>
      </c>
      <c r="C14" s="50" t="str">
        <f t="shared" ca="1" si="0"/>
        <v/>
      </c>
      <c r="D14" s="50" t="str">
        <f ca="1">IF($C14="","",COUNTIF($C$2:$C14,$C14))</f>
        <v/>
      </c>
      <c r="E14" s="50" t="str">
        <f t="shared" ca="1" si="1"/>
        <v/>
      </c>
      <c r="F14" s="50" t="str">
        <f t="shared" ca="1" si="2"/>
        <v/>
      </c>
      <c r="H14" s="50">
        <f t="shared" ca="1" si="3"/>
        <v>14</v>
      </c>
      <c r="I14" s="50" cm="1">
        <f t="array" aca="1" ref="I14" ca="1">IF(資金計画書!$E$2="資金分配団体",INDIRECT("リストデータ!$A"&amp;H14),INDIRECT("リストデータ!$C"&amp;H14))</f>
        <v>0</v>
      </c>
      <c r="J14" s="50">
        <f t="shared" ca="1" si="4"/>
        <v>2</v>
      </c>
      <c r="K14" s="50" t="str">
        <f t="shared" ca="1" si="5"/>
        <v/>
      </c>
      <c r="L14" s="50" t="str" cm="1">
        <f t="array" aca="1" ref="L14" ca="1">IFERROR(INDIRECT("$E"&amp;$K14,TRUE),"")</f>
        <v/>
      </c>
      <c r="M14" s="50" t="str" cm="1">
        <f t="array" aca="1" ref="M14" ca="1">IFERROR(INDIRECT("$F"&amp;$K14,TRUE),"")</f>
        <v/>
      </c>
    </row>
    <row r="15" spans="1:13">
      <c r="A15" s="50" t="str" cm="1">
        <f t="array" aca="1" ref="A15" ca="1">INDIRECT("'積算の内訳（明細入力）'!$A"&amp;(ROW()+6),TRUE)&amp;""</f>
        <v/>
      </c>
      <c r="B15" s="50" t="str" cm="1">
        <f t="array" aca="1" ref="B15" ca="1">INDIRECT("'積算の内訳（明細入力）'!$B"&amp;(ROW()+6),TRUE)&amp;""</f>
        <v/>
      </c>
      <c r="C15" s="50" t="str">
        <f t="shared" ca="1" si="0"/>
        <v/>
      </c>
      <c r="D15" s="50" t="str">
        <f ca="1">IF($C15="","",COUNTIF($C$2:$C15,$C15))</f>
        <v/>
      </c>
      <c r="E15" s="50" t="str">
        <f t="shared" ca="1" si="1"/>
        <v/>
      </c>
      <c r="F15" s="50" t="str">
        <f t="shared" ca="1" si="2"/>
        <v/>
      </c>
      <c r="H15" s="50">
        <f t="shared" ca="1" si="3"/>
        <v>15</v>
      </c>
      <c r="I15" s="50" cm="1">
        <f t="array" aca="1" ref="I15" ca="1">IF(資金計画書!$E$2="資金分配団体",INDIRECT("リストデータ!$A"&amp;H15),INDIRECT("リストデータ!$C"&amp;H15))</f>
        <v>0</v>
      </c>
      <c r="J15" s="50">
        <f t="shared" ca="1" si="4"/>
        <v>2</v>
      </c>
      <c r="K15" s="50" t="str">
        <f t="shared" ca="1" si="5"/>
        <v/>
      </c>
      <c r="L15" s="50" t="str" cm="1">
        <f t="array" aca="1" ref="L15" ca="1">IFERROR(INDIRECT("$E"&amp;$K15,TRUE),"")</f>
        <v/>
      </c>
      <c r="M15" s="50" t="str" cm="1">
        <f t="array" aca="1" ref="M15" ca="1">IFERROR(INDIRECT("$F"&amp;$K15,TRUE),"")</f>
        <v/>
      </c>
    </row>
    <row r="16" spans="1:13">
      <c r="A16" s="50" t="str" cm="1">
        <f t="array" aca="1" ref="A16" ca="1">INDIRECT("'積算の内訳（明細入力）'!$A"&amp;(ROW()+6),TRUE)&amp;""</f>
        <v/>
      </c>
      <c r="B16" s="50" t="str" cm="1">
        <f t="array" aca="1" ref="B16" ca="1">INDIRECT("'積算の内訳（明細入力）'!$B"&amp;(ROW()+6),TRUE)&amp;""</f>
        <v/>
      </c>
      <c r="C16" s="50" t="str">
        <f t="shared" ca="1" si="0"/>
        <v/>
      </c>
      <c r="D16" s="50" t="str">
        <f ca="1">IF($C16="","",COUNTIF($C$2:$C16,$C16))</f>
        <v/>
      </c>
      <c r="E16" s="50" t="str">
        <f t="shared" ca="1" si="1"/>
        <v/>
      </c>
      <c r="F16" s="50" t="str">
        <f t="shared" ca="1" si="2"/>
        <v/>
      </c>
      <c r="H16" s="50">
        <f t="shared" ca="1" si="3"/>
        <v>16</v>
      </c>
      <c r="I16" s="50" cm="1">
        <f t="array" aca="1" ref="I16" ca="1">IF(資金計画書!$E$2="資金分配団体",INDIRECT("リストデータ!$A"&amp;H16),INDIRECT("リストデータ!$C"&amp;H16))</f>
        <v>0</v>
      </c>
      <c r="J16" s="50">
        <f t="shared" ca="1" si="4"/>
        <v>2</v>
      </c>
      <c r="K16" s="50" t="str">
        <f t="shared" ca="1" si="5"/>
        <v/>
      </c>
      <c r="L16" s="50" t="str" cm="1">
        <f t="array" aca="1" ref="L16" ca="1">IFERROR(INDIRECT("$E"&amp;$K16,TRUE),"")</f>
        <v/>
      </c>
      <c r="M16" s="50" t="str" cm="1">
        <f t="array" aca="1" ref="M16" ca="1">IFERROR(INDIRECT("$F"&amp;$K16,TRUE),"")</f>
        <v/>
      </c>
    </row>
    <row r="17" spans="1:13">
      <c r="A17" s="50" t="str" cm="1">
        <f t="array" aca="1" ref="A17" ca="1">INDIRECT("'積算の内訳（明細入力）'!$A"&amp;(ROW()+6),TRUE)&amp;""</f>
        <v/>
      </c>
      <c r="B17" s="50" t="str" cm="1">
        <f t="array" aca="1" ref="B17" ca="1">INDIRECT("'積算の内訳（明細入力）'!$B"&amp;(ROW()+6),TRUE)&amp;""</f>
        <v/>
      </c>
      <c r="C17" s="50" t="str">
        <f t="shared" ca="1" si="0"/>
        <v/>
      </c>
      <c r="D17" s="50" t="str">
        <f ca="1">IF($C17="","",COUNTIF($C$2:$C17,$C17))</f>
        <v/>
      </c>
      <c r="E17" s="50" t="str">
        <f t="shared" ca="1" si="1"/>
        <v/>
      </c>
      <c r="F17" s="50" t="str">
        <f t="shared" ca="1" si="2"/>
        <v/>
      </c>
      <c r="H17" s="50">
        <f t="shared" ca="1" si="3"/>
        <v>17</v>
      </c>
      <c r="I17" s="50" cm="1">
        <f t="array" aca="1" ref="I17" ca="1">IF(資金計画書!$E$2="資金分配団体",INDIRECT("リストデータ!$A"&amp;H17),INDIRECT("リストデータ!$C"&amp;H17))</f>
        <v>0</v>
      </c>
      <c r="J17" s="50">
        <f t="shared" ca="1" si="4"/>
        <v>2</v>
      </c>
      <c r="K17" s="50" t="str">
        <f t="shared" ca="1" si="5"/>
        <v/>
      </c>
      <c r="L17" s="50" t="str" cm="1">
        <f t="array" aca="1" ref="L17" ca="1">IFERROR(INDIRECT("$E"&amp;$K17,TRUE),"")</f>
        <v/>
      </c>
      <c r="M17" s="50" t="str" cm="1">
        <f t="array" aca="1" ref="M17" ca="1">IFERROR(INDIRECT("$F"&amp;$K17,TRUE),"")</f>
        <v/>
      </c>
    </row>
    <row r="18" spans="1:13">
      <c r="A18" s="50" t="str" cm="1">
        <f t="array" aca="1" ref="A18" ca="1">INDIRECT("'積算の内訳（明細入力）'!$A"&amp;(ROW()+6),TRUE)&amp;""</f>
        <v/>
      </c>
      <c r="B18" s="50" t="str" cm="1">
        <f t="array" aca="1" ref="B18" ca="1">INDIRECT("'積算の内訳（明細入力）'!$B"&amp;(ROW()+6),TRUE)&amp;""</f>
        <v/>
      </c>
      <c r="C18" s="50" t="str">
        <f t="shared" ca="1" si="0"/>
        <v/>
      </c>
      <c r="D18" s="50" t="str">
        <f ca="1">IF($C18="","",COUNTIF($C$2:$C18,$C18))</f>
        <v/>
      </c>
      <c r="E18" s="50" t="str">
        <f t="shared" ca="1" si="1"/>
        <v/>
      </c>
      <c r="F18" s="50" t="str">
        <f t="shared" ca="1" si="2"/>
        <v/>
      </c>
      <c r="H18" s="50">
        <f t="shared" ca="1" si="3"/>
        <v>18</v>
      </c>
      <c r="I18" s="50" cm="1">
        <f t="array" aca="1" ref="I18" ca="1">IF(資金計画書!$E$2="資金分配団体",INDIRECT("リストデータ!$A"&amp;H18),INDIRECT("リストデータ!$C"&amp;H18))</f>
        <v>0</v>
      </c>
      <c r="J18" s="50">
        <f t="shared" ca="1" si="4"/>
        <v>2</v>
      </c>
      <c r="K18" s="50" t="str">
        <f t="shared" ca="1" si="5"/>
        <v/>
      </c>
      <c r="L18" s="50" t="str" cm="1">
        <f t="array" aca="1" ref="L18" ca="1">IFERROR(INDIRECT("$E"&amp;$K18,TRUE),"")</f>
        <v/>
      </c>
      <c r="M18" s="50" t="str" cm="1">
        <f t="array" aca="1" ref="M18" ca="1">IFERROR(INDIRECT("$F"&amp;$K18,TRUE),"")</f>
        <v/>
      </c>
    </row>
    <row r="19" spans="1:13">
      <c r="A19" s="50" t="str" cm="1">
        <f t="array" aca="1" ref="A19" ca="1">INDIRECT("'積算の内訳（明細入力）'!$A"&amp;(ROW()+6),TRUE)&amp;""</f>
        <v/>
      </c>
      <c r="B19" s="50" t="str" cm="1">
        <f t="array" aca="1" ref="B19" ca="1">INDIRECT("'積算の内訳（明細入力）'!$B"&amp;(ROW()+6),TRUE)&amp;""</f>
        <v/>
      </c>
      <c r="C19" s="50" t="str">
        <f t="shared" ca="1" si="0"/>
        <v/>
      </c>
      <c r="D19" s="50" t="str">
        <f ca="1">IF($C19="","",COUNTIF($C$2:$C19,$C19))</f>
        <v/>
      </c>
      <c r="E19" s="50" t="str">
        <f t="shared" ca="1" si="1"/>
        <v/>
      </c>
      <c r="F19" s="50" t="str">
        <f t="shared" ca="1" si="2"/>
        <v/>
      </c>
      <c r="H19" s="50">
        <f t="shared" ca="1" si="3"/>
        <v>19</v>
      </c>
      <c r="I19" s="50" cm="1">
        <f t="array" aca="1" ref="I19" ca="1">IF(資金計画書!$E$2="資金分配団体",INDIRECT("リストデータ!$A"&amp;H19),INDIRECT("リストデータ!$C"&amp;H19))</f>
        <v>0</v>
      </c>
      <c r="J19" s="50">
        <f t="shared" ca="1" si="4"/>
        <v>2</v>
      </c>
      <c r="K19" s="50" t="str">
        <f t="shared" ca="1" si="5"/>
        <v/>
      </c>
      <c r="L19" s="50" t="str" cm="1">
        <f t="array" aca="1" ref="L19" ca="1">IFERROR(INDIRECT("$E"&amp;$K19,TRUE),"")</f>
        <v/>
      </c>
      <c r="M19" s="50" t="str" cm="1">
        <f t="array" aca="1" ref="M19" ca="1">IFERROR(INDIRECT("$F"&amp;$K19,TRUE),"")</f>
        <v/>
      </c>
    </row>
    <row r="20" spans="1:13">
      <c r="A20" s="50" t="str" cm="1">
        <f t="array" aca="1" ref="A20" ca="1">INDIRECT("'積算の内訳（明細入力）'!$A"&amp;(ROW()+6),TRUE)&amp;""</f>
        <v/>
      </c>
      <c r="B20" s="50" t="str" cm="1">
        <f t="array" aca="1" ref="B20" ca="1">INDIRECT("'積算の内訳（明細入力）'!$B"&amp;(ROW()+6),TRUE)&amp;""</f>
        <v/>
      </c>
      <c r="C20" s="50" t="str">
        <f t="shared" ca="1" si="0"/>
        <v/>
      </c>
      <c r="D20" s="50" t="str">
        <f ca="1">IF($C20="","",COUNTIF($C$2:$C20,$C20))</f>
        <v/>
      </c>
      <c r="E20" s="50" t="str">
        <f t="shared" ca="1" si="1"/>
        <v/>
      </c>
      <c r="F20" s="50" t="str">
        <f t="shared" ca="1" si="2"/>
        <v/>
      </c>
      <c r="H20" s="50">
        <f t="shared" ca="1" si="3"/>
        <v>20</v>
      </c>
      <c r="I20" s="50" cm="1">
        <f t="array" aca="1" ref="I20" ca="1">IF(資金計画書!$E$2="資金分配団体",INDIRECT("リストデータ!$A"&amp;H20),INDIRECT("リストデータ!$C"&amp;H20))</f>
        <v>0</v>
      </c>
      <c r="J20" s="50">
        <f t="shared" ca="1" si="4"/>
        <v>2</v>
      </c>
      <c r="K20" s="50" t="str">
        <f t="shared" ca="1" si="5"/>
        <v/>
      </c>
      <c r="L20" s="50" t="str" cm="1">
        <f t="array" aca="1" ref="L20" ca="1">IFERROR(INDIRECT("$E"&amp;$K20,TRUE),"")</f>
        <v/>
      </c>
      <c r="M20" s="50" t="str" cm="1">
        <f t="array" aca="1" ref="M20" ca="1">IFERROR(INDIRECT("$F"&amp;$K20,TRUE),"")</f>
        <v/>
      </c>
    </row>
    <row r="21" spans="1:13">
      <c r="A21" s="50" t="str" cm="1">
        <f t="array" aca="1" ref="A21" ca="1">INDIRECT("'積算の内訳（明細入力）'!$A"&amp;(ROW()+6),TRUE)&amp;""</f>
        <v/>
      </c>
      <c r="B21" s="50" t="str" cm="1">
        <f t="array" aca="1" ref="B21" ca="1">INDIRECT("'積算の内訳（明細入力）'!$B"&amp;(ROW()+6),TRUE)&amp;""</f>
        <v/>
      </c>
      <c r="C21" s="50" t="str">
        <f t="shared" ca="1" si="0"/>
        <v/>
      </c>
      <c r="D21" s="50" t="str">
        <f ca="1">IF($C21="","",COUNTIF($C$2:$C21,$C21))</f>
        <v/>
      </c>
      <c r="E21" s="50" t="str">
        <f t="shared" ca="1" si="1"/>
        <v/>
      </c>
      <c r="F21" s="50" t="str">
        <f t="shared" ca="1" si="2"/>
        <v/>
      </c>
      <c r="H21" s="50">
        <f t="shared" ca="1" si="3"/>
        <v>21</v>
      </c>
      <c r="I21" s="50" cm="1">
        <f t="array" aca="1" ref="I21" ca="1">IF(資金計画書!$E$2="資金分配団体",INDIRECT("リストデータ!$A"&amp;H21),INDIRECT("リストデータ!$C"&amp;H21))</f>
        <v>0</v>
      </c>
      <c r="J21" s="50">
        <f t="shared" ca="1" si="4"/>
        <v>2</v>
      </c>
      <c r="K21" s="50" t="str">
        <f t="shared" ca="1" si="5"/>
        <v/>
      </c>
      <c r="L21" s="50" t="str" cm="1">
        <f t="array" aca="1" ref="L21" ca="1">IFERROR(INDIRECT("$E"&amp;$K21,TRUE),"")</f>
        <v/>
      </c>
      <c r="M21" s="50" t="str" cm="1">
        <f t="array" aca="1" ref="M21" ca="1">IFERROR(INDIRECT("$F"&amp;$K21,TRUE),"")</f>
        <v/>
      </c>
    </row>
    <row r="22" spans="1:13">
      <c r="A22" s="50" t="str" cm="1">
        <f t="array" aca="1" ref="A22" ca="1">INDIRECT("'積算の内訳（明細入力）'!$A"&amp;(ROW()+6),TRUE)&amp;""</f>
        <v/>
      </c>
      <c r="B22" s="50" t="str" cm="1">
        <f t="array" aca="1" ref="B22" ca="1">INDIRECT("'積算の内訳（明細入力）'!$B"&amp;(ROW()+6),TRUE)&amp;""</f>
        <v/>
      </c>
      <c r="C22" s="50" t="str">
        <f t="shared" ca="1" si="0"/>
        <v/>
      </c>
      <c r="D22" s="50" t="str">
        <f ca="1">IF($C22="","",COUNTIF($C$2:$C22,$C22))</f>
        <v/>
      </c>
      <c r="E22" s="50" t="str">
        <f t="shared" ca="1" si="1"/>
        <v/>
      </c>
      <c r="F22" s="50" t="str">
        <f t="shared" ca="1" si="2"/>
        <v/>
      </c>
      <c r="H22" s="50">
        <f t="shared" ca="1" si="3"/>
        <v>22</v>
      </c>
      <c r="I22" s="50" cm="1">
        <f t="array" aca="1" ref="I22" ca="1">IF(資金計画書!$E$2="資金分配団体",INDIRECT("リストデータ!$A"&amp;H22),INDIRECT("リストデータ!$C"&amp;H22))</f>
        <v>0</v>
      </c>
      <c r="J22" s="50">
        <f t="shared" ca="1" si="4"/>
        <v>2</v>
      </c>
      <c r="K22" s="50" t="str">
        <f t="shared" ca="1" si="5"/>
        <v/>
      </c>
      <c r="L22" s="50" t="str" cm="1">
        <f t="array" aca="1" ref="L22" ca="1">IFERROR(INDIRECT("$E"&amp;$K22,TRUE),"")</f>
        <v/>
      </c>
      <c r="M22" s="50" t="str" cm="1">
        <f t="array" aca="1" ref="M22" ca="1">IFERROR(INDIRECT("$F"&amp;$K22,TRUE),"")</f>
        <v/>
      </c>
    </row>
    <row r="23" spans="1:13">
      <c r="A23" s="50" t="str" cm="1">
        <f t="array" aca="1" ref="A23" ca="1">INDIRECT("'積算の内訳（明細入力）'!$A"&amp;(ROW()+6),TRUE)&amp;""</f>
        <v/>
      </c>
      <c r="B23" s="50" t="str" cm="1">
        <f t="array" aca="1" ref="B23" ca="1">INDIRECT("'積算の内訳（明細入力）'!$B"&amp;(ROW()+6),TRUE)&amp;""</f>
        <v/>
      </c>
      <c r="C23" s="50" t="str">
        <f t="shared" ca="1" si="0"/>
        <v/>
      </c>
      <c r="D23" s="50" t="str">
        <f ca="1">IF($C23="","",COUNTIF($C$2:$C23,$C23))</f>
        <v/>
      </c>
      <c r="E23" s="50" t="str">
        <f t="shared" ca="1" si="1"/>
        <v/>
      </c>
      <c r="F23" s="50" t="str">
        <f t="shared" ca="1" si="2"/>
        <v/>
      </c>
      <c r="H23" s="50">
        <f t="shared" ca="1" si="3"/>
        <v>23</v>
      </c>
      <c r="I23" s="50" cm="1">
        <f t="array" aca="1" ref="I23" ca="1">IF(資金計画書!$E$2="資金分配団体",INDIRECT("リストデータ!$A"&amp;H23),INDIRECT("リストデータ!$C"&amp;H23))</f>
        <v>0</v>
      </c>
      <c r="J23" s="50">
        <f t="shared" ca="1" si="4"/>
        <v>2</v>
      </c>
      <c r="K23" s="50" t="str">
        <f t="shared" ca="1" si="5"/>
        <v/>
      </c>
      <c r="L23" s="50" t="str" cm="1">
        <f t="array" aca="1" ref="L23" ca="1">IFERROR(INDIRECT("$E"&amp;$K23,TRUE),"")</f>
        <v/>
      </c>
      <c r="M23" s="50" t="str" cm="1">
        <f t="array" aca="1" ref="M23" ca="1">IFERROR(INDIRECT("$F"&amp;$K23,TRUE),"")</f>
        <v/>
      </c>
    </row>
    <row r="24" spans="1:13">
      <c r="A24" s="50" t="str" cm="1">
        <f t="array" aca="1" ref="A24" ca="1">INDIRECT("'積算の内訳（明細入力）'!$A"&amp;(ROW()+6),TRUE)&amp;""</f>
        <v/>
      </c>
      <c r="B24" s="50" t="str" cm="1">
        <f t="array" aca="1" ref="B24" ca="1">INDIRECT("'積算の内訳（明細入力）'!$B"&amp;(ROW()+6),TRUE)&amp;""</f>
        <v/>
      </c>
      <c r="C24" s="50" t="str">
        <f t="shared" ca="1" si="0"/>
        <v/>
      </c>
      <c r="D24" s="50" t="str">
        <f ca="1">IF($C24="","",COUNTIF($C$2:$C24,$C24))</f>
        <v/>
      </c>
      <c r="E24" s="50" t="str">
        <f t="shared" ca="1" si="1"/>
        <v/>
      </c>
      <c r="F24" s="50" t="str">
        <f t="shared" ca="1" si="2"/>
        <v/>
      </c>
      <c r="H24" s="50">
        <f t="shared" ca="1" si="3"/>
        <v>24</v>
      </c>
      <c r="I24" s="50" cm="1">
        <f t="array" aca="1" ref="I24" ca="1">IF(資金計画書!$E$2="資金分配団体",INDIRECT("リストデータ!$A"&amp;H24),INDIRECT("リストデータ!$C"&amp;H24))</f>
        <v>0</v>
      </c>
      <c r="J24" s="50">
        <f t="shared" ca="1" si="4"/>
        <v>2</v>
      </c>
      <c r="K24" s="50" t="str">
        <f t="shared" ca="1" si="5"/>
        <v/>
      </c>
      <c r="L24" s="50" t="str" cm="1">
        <f t="array" aca="1" ref="L24" ca="1">IFERROR(INDIRECT("$E"&amp;$K24,TRUE),"")</f>
        <v/>
      </c>
      <c r="M24" s="50" t="str" cm="1">
        <f t="array" aca="1" ref="M24" ca="1">IFERROR(INDIRECT("$F"&amp;$K24,TRUE),"")</f>
        <v/>
      </c>
    </row>
    <row r="25" spans="1:13">
      <c r="A25" s="50" t="str" cm="1">
        <f t="array" aca="1" ref="A25" ca="1">INDIRECT("'積算の内訳（明細入力）'!$A"&amp;(ROW()+6),TRUE)&amp;""</f>
        <v/>
      </c>
      <c r="B25" s="50" t="str" cm="1">
        <f t="array" aca="1" ref="B25" ca="1">INDIRECT("'積算の内訳（明細入力）'!$B"&amp;(ROW()+6),TRUE)&amp;""</f>
        <v/>
      </c>
      <c r="C25" s="50" t="str">
        <f t="shared" ca="1" si="0"/>
        <v/>
      </c>
      <c r="D25" s="50" t="str">
        <f ca="1">IF($C25="","",COUNTIF($C$2:$C25,$C25))</f>
        <v/>
      </c>
      <c r="E25" s="50" t="str">
        <f t="shared" ca="1" si="1"/>
        <v/>
      </c>
      <c r="F25" s="50" t="str">
        <f t="shared" ca="1" si="2"/>
        <v/>
      </c>
      <c r="H25" s="50">
        <f t="shared" ca="1" si="3"/>
        <v>25</v>
      </c>
      <c r="I25" s="50" cm="1">
        <f t="array" aca="1" ref="I25" ca="1">IF(資金計画書!$E$2="資金分配団体",INDIRECT("リストデータ!$A"&amp;H25),INDIRECT("リストデータ!$C"&amp;H25))</f>
        <v>0</v>
      </c>
      <c r="J25" s="50">
        <f t="shared" ca="1" si="4"/>
        <v>2</v>
      </c>
      <c r="K25" s="50" t="str">
        <f t="shared" ca="1" si="5"/>
        <v/>
      </c>
      <c r="L25" s="50" t="str" cm="1">
        <f t="array" aca="1" ref="L25" ca="1">IFERROR(INDIRECT("$E"&amp;$K25,TRUE),"")</f>
        <v/>
      </c>
      <c r="M25" s="50" t="str" cm="1">
        <f t="array" aca="1" ref="M25" ca="1">IFERROR(INDIRECT("$F"&amp;$K25,TRUE),"")</f>
        <v/>
      </c>
    </row>
    <row r="26" spans="1:13">
      <c r="A26" s="50" t="str" cm="1">
        <f t="array" aca="1" ref="A26" ca="1">INDIRECT("'積算の内訳（明細入力）'!$A"&amp;(ROW()+6),TRUE)&amp;""</f>
        <v/>
      </c>
      <c r="B26" s="50" t="str" cm="1">
        <f t="array" aca="1" ref="B26" ca="1">INDIRECT("'積算の内訳（明細入力）'!$B"&amp;(ROW()+6),TRUE)&amp;""</f>
        <v/>
      </c>
      <c r="C26" s="50" t="str">
        <f t="shared" ca="1" si="0"/>
        <v/>
      </c>
      <c r="D26" s="50" t="str">
        <f ca="1">IF($C26="","",COUNTIF($C$2:$C26,$C26))</f>
        <v/>
      </c>
      <c r="E26" s="50" t="str">
        <f t="shared" ca="1" si="1"/>
        <v/>
      </c>
      <c r="F26" s="50" t="str">
        <f t="shared" ca="1" si="2"/>
        <v/>
      </c>
      <c r="H26" s="50">
        <f t="shared" ca="1" si="3"/>
        <v>26</v>
      </c>
      <c r="I26" s="50" cm="1">
        <f t="array" aca="1" ref="I26" ca="1">IF(資金計画書!$E$2="資金分配団体",INDIRECT("リストデータ!$A"&amp;H26),INDIRECT("リストデータ!$C"&amp;H26))</f>
        <v>0</v>
      </c>
      <c r="J26" s="50">
        <f t="shared" ca="1" si="4"/>
        <v>2</v>
      </c>
      <c r="K26" s="50" t="str">
        <f t="shared" ca="1" si="5"/>
        <v/>
      </c>
      <c r="L26" s="50" t="str" cm="1">
        <f t="array" aca="1" ref="L26" ca="1">IFERROR(INDIRECT("$E"&amp;$K26,TRUE),"")</f>
        <v/>
      </c>
      <c r="M26" s="50" t="str" cm="1">
        <f t="array" aca="1" ref="M26" ca="1">IFERROR(INDIRECT("$F"&amp;$K26,TRUE),"")</f>
        <v/>
      </c>
    </row>
    <row r="27" spans="1:13">
      <c r="A27" s="50" t="str" cm="1">
        <f t="array" aca="1" ref="A27" ca="1">INDIRECT("'積算の内訳（明細入力）'!$A"&amp;(ROW()+6),TRUE)&amp;""</f>
        <v/>
      </c>
      <c r="B27" s="50" t="str" cm="1">
        <f t="array" aca="1" ref="B27" ca="1">INDIRECT("'積算の内訳（明細入力）'!$B"&amp;(ROW()+6),TRUE)&amp;""</f>
        <v/>
      </c>
      <c r="C27" s="50" t="str">
        <f t="shared" ca="1" si="0"/>
        <v/>
      </c>
      <c r="D27" s="50" t="str">
        <f ca="1">IF($C27="","",COUNTIF($C$2:$C27,$C27))</f>
        <v/>
      </c>
      <c r="E27" s="50" t="str">
        <f t="shared" ca="1" si="1"/>
        <v/>
      </c>
      <c r="F27" s="50" t="str">
        <f t="shared" ca="1" si="2"/>
        <v/>
      </c>
      <c r="H27" s="50">
        <f t="shared" ca="1" si="3"/>
        <v>27</v>
      </c>
      <c r="I27" s="50" cm="1">
        <f t="array" aca="1" ref="I27" ca="1">IF(資金計画書!$E$2="資金分配団体",INDIRECT("リストデータ!$A"&amp;H27),INDIRECT("リストデータ!$C"&amp;H27))</f>
        <v>0</v>
      </c>
      <c r="J27" s="50">
        <f t="shared" ca="1" si="4"/>
        <v>2</v>
      </c>
      <c r="K27" s="50" t="str">
        <f t="shared" ca="1" si="5"/>
        <v/>
      </c>
      <c r="L27" s="50" t="str" cm="1">
        <f t="array" aca="1" ref="L27" ca="1">IFERROR(INDIRECT("$E"&amp;$K27,TRUE),"")</f>
        <v/>
      </c>
      <c r="M27" s="50" t="str" cm="1">
        <f t="array" aca="1" ref="M27" ca="1">IFERROR(INDIRECT("$F"&amp;$K27,TRUE),"")</f>
        <v/>
      </c>
    </row>
    <row r="28" spans="1:13">
      <c r="A28" s="50" t="str" cm="1">
        <f t="array" aca="1" ref="A28" ca="1">INDIRECT("'積算の内訳（明細入力）'!$A"&amp;(ROW()+6),TRUE)&amp;""</f>
        <v/>
      </c>
      <c r="B28" s="50" t="str" cm="1">
        <f t="array" aca="1" ref="B28" ca="1">INDIRECT("'積算の内訳（明細入力）'!$B"&amp;(ROW()+6),TRUE)&amp;""</f>
        <v/>
      </c>
      <c r="C28" s="50" t="str">
        <f t="shared" ca="1" si="0"/>
        <v/>
      </c>
      <c r="D28" s="50" t="str">
        <f ca="1">IF($C28="","",COUNTIF($C$2:$C28,$C28))</f>
        <v/>
      </c>
      <c r="E28" s="50" t="str">
        <f t="shared" ca="1" si="1"/>
        <v/>
      </c>
      <c r="F28" s="50" t="str">
        <f t="shared" ca="1" si="2"/>
        <v/>
      </c>
      <c r="H28" s="50">
        <f t="shared" ca="1" si="3"/>
        <v>28</v>
      </c>
      <c r="I28" s="50" cm="1">
        <f t="array" aca="1" ref="I28" ca="1">IF(資金計画書!$E$2="資金分配団体",INDIRECT("リストデータ!$A"&amp;H28),INDIRECT("リストデータ!$C"&amp;H28))</f>
        <v>0</v>
      </c>
      <c r="J28" s="50">
        <f t="shared" ca="1" si="4"/>
        <v>2</v>
      </c>
      <c r="K28" s="50" t="str">
        <f t="shared" ca="1" si="5"/>
        <v/>
      </c>
      <c r="L28" s="50" t="str" cm="1">
        <f t="array" aca="1" ref="L28" ca="1">IFERROR(INDIRECT("$E"&amp;$K28,TRUE),"")</f>
        <v/>
      </c>
      <c r="M28" s="50" t="str" cm="1">
        <f t="array" aca="1" ref="M28" ca="1">IFERROR(INDIRECT("$F"&amp;$K28,TRUE),"")</f>
        <v/>
      </c>
    </row>
    <row r="29" spans="1:13">
      <c r="A29" s="50" t="str" cm="1">
        <f t="array" aca="1" ref="A29" ca="1">INDIRECT("'積算の内訳（明細入力）'!$A"&amp;(ROW()+6),TRUE)&amp;""</f>
        <v/>
      </c>
      <c r="B29" s="50" t="str" cm="1">
        <f t="array" aca="1" ref="B29" ca="1">INDIRECT("'積算の内訳（明細入力）'!$B"&amp;(ROW()+6),TRUE)&amp;""</f>
        <v/>
      </c>
      <c r="C29" s="50" t="str">
        <f t="shared" ca="1" si="0"/>
        <v/>
      </c>
      <c r="D29" s="50" t="str">
        <f ca="1">IF($C29="","",COUNTIF($C$2:$C29,$C29))</f>
        <v/>
      </c>
      <c r="E29" s="50" t="str">
        <f t="shared" ca="1" si="1"/>
        <v/>
      </c>
      <c r="F29" s="50" t="str">
        <f t="shared" ca="1" si="2"/>
        <v/>
      </c>
      <c r="H29" s="50">
        <f t="shared" ca="1" si="3"/>
        <v>29</v>
      </c>
      <c r="I29" s="50" cm="1">
        <f t="array" aca="1" ref="I29" ca="1">IF(資金計画書!$E$2="資金分配団体",INDIRECT("リストデータ!$A"&amp;H29),INDIRECT("リストデータ!$C"&amp;H29))</f>
        <v>0</v>
      </c>
      <c r="J29" s="50">
        <f t="shared" ca="1" si="4"/>
        <v>2</v>
      </c>
      <c r="K29" s="50" t="str">
        <f t="shared" ca="1" si="5"/>
        <v/>
      </c>
      <c r="L29" s="50" t="str" cm="1">
        <f t="array" aca="1" ref="L29" ca="1">IFERROR(INDIRECT("$E"&amp;$K29,TRUE),"")</f>
        <v/>
      </c>
      <c r="M29" s="50" t="str" cm="1">
        <f t="array" aca="1" ref="M29" ca="1">IFERROR(INDIRECT("$F"&amp;$K29,TRUE),"")</f>
        <v/>
      </c>
    </row>
    <row r="30" spans="1:13">
      <c r="A30" s="50" t="str" cm="1">
        <f t="array" aca="1" ref="A30" ca="1">INDIRECT("'積算の内訳（明細入力）'!$A"&amp;(ROW()+6),TRUE)&amp;""</f>
        <v/>
      </c>
      <c r="B30" s="50" t="str" cm="1">
        <f t="array" aca="1" ref="B30" ca="1">INDIRECT("'積算の内訳（明細入力）'!$B"&amp;(ROW()+6),TRUE)&amp;""</f>
        <v/>
      </c>
      <c r="C30" s="50" t="str">
        <f t="shared" ca="1" si="0"/>
        <v/>
      </c>
      <c r="D30" s="50" t="str">
        <f ca="1">IF($C30="","",COUNTIF($C$2:$C30,$C30))</f>
        <v/>
      </c>
      <c r="E30" s="50" t="str">
        <f t="shared" ca="1" si="1"/>
        <v/>
      </c>
      <c r="F30" s="50" t="str">
        <f t="shared" ca="1" si="2"/>
        <v/>
      </c>
      <c r="H30" s="50">
        <f t="shared" ca="1" si="3"/>
        <v>30</v>
      </c>
      <c r="I30" s="50" cm="1">
        <f t="array" aca="1" ref="I30" ca="1">IF(資金計画書!$E$2="資金分配団体",INDIRECT("リストデータ!$A"&amp;H30),INDIRECT("リストデータ!$C"&amp;H30))</f>
        <v>0</v>
      </c>
      <c r="J30" s="50">
        <f t="shared" ca="1" si="4"/>
        <v>2</v>
      </c>
      <c r="K30" s="50" t="str">
        <f t="shared" ca="1" si="5"/>
        <v/>
      </c>
      <c r="L30" s="50" t="str" cm="1">
        <f t="array" aca="1" ref="L30" ca="1">IFERROR(INDIRECT("$E"&amp;$K30,TRUE),"")</f>
        <v/>
      </c>
      <c r="M30" s="50" t="str" cm="1">
        <f t="array" aca="1" ref="M30" ca="1">IFERROR(INDIRECT("$F"&amp;$K30,TRUE),"")</f>
        <v/>
      </c>
    </row>
    <row r="31" spans="1:13">
      <c r="A31" s="50" t="str" cm="1">
        <f t="array" aca="1" ref="A31" ca="1">INDIRECT("'積算の内訳（明細入力）'!$A"&amp;(ROW()+6),TRUE)&amp;""</f>
        <v/>
      </c>
      <c r="B31" s="50" t="str" cm="1">
        <f t="array" aca="1" ref="B31" ca="1">INDIRECT("'積算の内訳（明細入力）'!$B"&amp;(ROW()+6),TRUE)&amp;""</f>
        <v/>
      </c>
      <c r="C31" s="50" t="str">
        <f t="shared" ca="1" si="0"/>
        <v/>
      </c>
      <c r="D31" s="50" t="str">
        <f ca="1">IF($C31="","",COUNTIF($C$2:$C31,$C31))</f>
        <v/>
      </c>
      <c r="E31" s="50" t="str">
        <f t="shared" ca="1" si="1"/>
        <v/>
      </c>
      <c r="F31" s="50" t="str">
        <f t="shared" ca="1" si="2"/>
        <v/>
      </c>
      <c r="H31" s="50">
        <f t="shared" ca="1" si="3"/>
        <v>31</v>
      </c>
      <c r="I31" s="50" cm="1">
        <f t="array" aca="1" ref="I31" ca="1">IF(資金計画書!$E$2="資金分配団体",INDIRECT("リストデータ!$A"&amp;H31),INDIRECT("リストデータ!$C"&amp;H31))</f>
        <v>0</v>
      </c>
      <c r="J31" s="50">
        <f t="shared" ca="1" si="4"/>
        <v>2</v>
      </c>
      <c r="K31" s="50" t="str">
        <f t="shared" ca="1" si="5"/>
        <v/>
      </c>
      <c r="L31" s="50" t="str" cm="1">
        <f t="array" aca="1" ref="L31" ca="1">IFERROR(INDIRECT("$E"&amp;$K31,TRUE),"")</f>
        <v/>
      </c>
      <c r="M31" s="50" t="str" cm="1">
        <f t="array" aca="1" ref="M31" ca="1">IFERROR(INDIRECT("$F"&amp;$K31,TRUE),"")</f>
        <v/>
      </c>
    </row>
    <row r="32" spans="1:13">
      <c r="A32" s="50" t="str" cm="1">
        <f t="array" aca="1" ref="A32" ca="1">INDIRECT("'積算の内訳（明細入力）'!$A"&amp;(ROW()+6),TRUE)&amp;""</f>
        <v/>
      </c>
      <c r="B32" s="50" t="str" cm="1">
        <f t="array" aca="1" ref="B32" ca="1">INDIRECT("'積算の内訳（明細入力）'!$B"&amp;(ROW()+6),TRUE)&amp;""</f>
        <v/>
      </c>
      <c r="C32" s="50" t="str">
        <f t="shared" ca="1" si="0"/>
        <v/>
      </c>
      <c r="D32" s="50" t="str">
        <f ca="1">IF($C32="","",COUNTIF($C$2:$C32,$C32))</f>
        <v/>
      </c>
      <c r="E32" s="50" t="str">
        <f t="shared" ca="1" si="1"/>
        <v/>
      </c>
      <c r="F32" s="50" t="str">
        <f t="shared" ca="1" si="2"/>
        <v/>
      </c>
      <c r="H32" s="50">
        <f t="shared" ca="1" si="3"/>
        <v>32</v>
      </c>
      <c r="I32" s="50" cm="1">
        <f t="array" aca="1" ref="I32" ca="1">IF(資金計画書!$E$2="資金分配団体",INDIRECT("リストデータ!$A"&amp;H32),INDIRECT("リストデータ!$C"&amp;H32))</f>
        <v>0</v>
      </c>
      <c r="J32" s="50">
        <f t="shared" ca="1" si="4"/>
        <v>2</v>
      </c>
      <c r="K32" s="50" t="str">
        <f t="shared" ca="1" si="5"/>
        <v/>
      </c>
      <c r="L32" s="50" t="str" cm="1">
        <f t="array" aca="1" ref="L32" ca="1">IFERROR(INDIRECT("$E"&amp;$K32,TRUE),"")</f>
        <v/>
      </c>
      <c r="M32" s="50" t="str" cm="1">
        <f t="array" aca="1" ref="M32" ca="1">IFERROR(INDIRECT("$F"&amp;$K32,TRUE),"")</f>
        <v/>
      </c>
    </row>
    <row r="33" spans="1:13">
      <c r="A33" s="50" t="str" cm="1">
        <f t="array" aca="1" ref="A33" ca="1">INDIRECT("'積算の内訳（明細入力）'!$A"&amp;(ROW()+6),TRUE)&amp;""</f>
        <v/>
      </c>
      <c r="B33" s="50" t="str" cm="1">
        <f t="array" aca="1" ref="B33" ca="1">INDIRECT("'積算の内訳（明細入力）'!$B"&amp;(ROW()+6),TRUE)&amp;""</f>
        <v/>
      </c>
      <c r="C33" s="50" t="str">
        <f t="shared" ca="1" si="0"/>
        <v/>
      </c>
      <c r="D33" s="50" t="str">
        <f ca="1">IF($C33="","",COUNTIF($C$2:$C33,$C33))</f>
        <v/>
      </c>
      <c r="E33" s="50" t="str">
        <f t="shared" ca="1" si="1"/>
        <v/>
      </c>
      <c r="F33" s="50" t="str">
        <f t="shared" ca="1" si="2"/>
        <v/>
      </c>
      <c r="H33" s="50">
        <f t="shared" ca="1" si="3"/>
        <v>33</v>
      </c>
      <c r="I33" s="50" cm="1">
        <f t="array" aca="1" ref="I33" ca="1">IF(資金計画書!$E$2="資金分配団体",INDIRECT("リストデータ!$A"&amp;H33),INDIRECT("リストデータ!$C"&amp;H33))</f>
        <v>0</v>
      </c>
      <c r="J33" s="50">
        <f t="shared" ca="1" si="4"/>
        <v>2</v>
      </c>
      <c r="K33" s="50" t="str">
        <f t="shared" ca="1" si="5"/>
        <v/>
      </c>
      <c r="L33" s="50" t="str" cm="1">
        <f t="array" aca="1" ref="L33" ca="1">IFERROR(INDIRECT("$E"&amp;$K33,TRUE),"")</f>
        <v/>
      </c>
      <c r="M33" s="50" t="str" cm="1">
        <f t="array" aca="1" ref="M33" ca="1">IFERROR(INDIRECT("$F"&amp;$K33,TRUE),"")</f>
        <v/>
      </c>
    </row>
    <row r="34" spans="1:13">
      <c r="A34" s="50" t="str" cm="1">
        <f t="array" aca="1" ref="A34" ca="1">INDIRECT("'積算の内訳（明細入力）'!$A"&amp;(ROW()+6),TRUE)&amp;""</f>
        <v/>
      </c>
      <c r="B34" s="50" t="str" cm="1">
        <f t="array" aca="1" ref="B34" ca="1">INDIRECT("'積算の内訳（明細入力）'!$B"&amp;(ROW()+6),TRUE)&amp;""</f>
        <v/>
      </c>
      <c r="C34" s="50" t="str">
        <f t="shared" ca="1" si="0"/>
        <v/>
      </c>
      <c r="D34" s="50" t="str">
        <f ca="1">IF($C34="","",COUNTIF($C$2:$C34,$C34))</f>
        <v/>
      </c>
      <c r="E34" s="50" t="str">
        <f t="shared" ca="1" si="1"/>
        <v/>
      </c>
      <c r="F34" s="50" t="str">
        <f t="shared" ca="1" si="2"/>
        <v/>
      </c>
      <c r="H34" s="50">
        <f t="shared" ca="1" si="3"/>
        <v>34</v>
      </c>
      <c r="I34" s="50" cm="1">
        <f t="array" aca="1" ref="I34" ca="1">IF(資金計画書!$E$2="資金分配団体",INDIRECT("リストデータ!$A"&amp;H34),INDIRECT("リストデータ!$C"&amp;H34))</f>
        <v>0</v>
      </c>
      <c r="J34" s="50">
        <f t="shared" ca="1" si="4"/>
        <v>2</v>
      </c>
      <c r="K34" s="50" t="str">
        <f t="shared" ca="1" si="5"/>
        <v/>
      </c>
      <c r="L34" s="50" t="str" cm="1">
        <f t="array" aca="1" ref="L34" ca="1">IFERROR(INDIRECT("$E"&amp;$K34,TRUE),"")</f>
        <v/>
      </c>
      <c r="M34" s="50" t="str" cm="1">
        <f t="array" aca="1" ref="M34" ca="1">IFERROR(INDIRECT("$F"&amp;$K34,TRUE),"")</f>
        <v/>
      </c>
    </row>
    <row r="35" spans="1:13">
      <c r="A35" s="50" t="str" cm="1">
        <f t="array" aca="1" ref="A35" ca="1">INDIRECT("'積算の内訳（明細入力）'!$A"&amp;(ROW()+6),TRUE)&amp;""</f>
        <v/>
      </c>
      <c r="B35" s="50" t="str" cm="1">
        <f t="array" aca="1" ref="B35" ca="1">INDIRECT("'積算の内訳（明細入力）'!$B"&amp;(ROW()+6),TRUE)&amp;""</f>
        <v/>
      </c>
      <c r="C35" s="50" t="str">
        <f t="shared" ca="1" si="0"/>
        <v/>
      </c>
      <c r="D35" s="50" t="str">
        <f ca="1">IF($C35="","",COUNTIF($C$2:$C35,$C35))</f>
        <v/>
      </c>
      <c r="E35" s="50" t="str">
        <f t="shared" ca="1" si="1"/>
        <v/>
      </c>
      <c r="F35" s="50" t="str">
        <f t="shared" ca="1" si="2"/>
        <v/>
      </c>
      <c r="H35" s="50">
        <f t="shared" ca="1" si="3"/>
        <v>35</v>
      </c>
      <c r="I35" s="50" cm="1">
        <f t="array" aca="1" ref="I35" ca="1">IF(資金計画書!$E$2="資金分配団体",INDIRECT("リストデータ!$A"&amp;H35),INDIRECT("リストデータ!$C"&amp;H35))</f>
        <v>0</v>
      </c>
      <c r="J35" s="50">
        <f t="shared" ca="1" si="4"/>
        <v>2</v>
      </c>
      <c r="K35" s="50" t="str">
        <f t="shared" ca="1" si="5"/>
        <v/>
      </c>
      <c r="L35" s="50" t="str" cm="1">
        <f t="array" aca="1" ref="L35" ca="1">IFERROR(INDIRECT("$E"&amp;$K35,TRUE),"")</f>
        <v/>
      </c>
      <c r="M35" s="50" t="str" cm="1">
        <f t="array" aca="1" ref="M35" ca="1">IFERROR(INDIRECT("$F"&amp;$K35,TRUE),"")</f>
        <v/>
      </c>
    </row>
    <row r="36" spans="1:13">
      <c r="A36" s="50" t="str" cm="1">
        <f t="array" aca="1" ref="A36" ca="1">INDIRECT("'積算の内訳（明細入力）'!$A"&amp;(ROW()+6),TRUE)&amp;""</f>
        <v/>
      </c>
      <c r="B36" s="50" t="str" cm="1">
        <f t="array" aca="1" ref="B36" ca="1">INDIRECT("'積算の内訳（明細入力）'!$B"&amp;(ROW()+6),TRUE)&amp;""</f>
        <v/>
      </c>
      <c r="C36" s="50" t="str">
        <f t="shared" ca="1" si="0"/>
        <v/>
      </c>
      <c r="D36" s="50" t="str">
        <f ca="1">IF($C36="","",COUNTIF($C$2:$C36,$C36))</f>
        <v/>
      </c>
      <c r="E36" s="50" t="str">
        <f t="shared" ca="1" si="1"/>
        <v/>
      </c>
      <c r="F36" s="50" t="str">
        <f t="shared" ca="1" si="2"/>
        <v/>
      </c>
      <c r="H36" s="50">
        <f t="shared" ca="1" si="3"/>
        <v>36</v>
      </c>
      <c r="I36" s="50" cm="1">
        <f t="array" aca="1" ref="I36" ca="1">IF(資金計画書!$E$2="資金分配団体",INDIRECT("リストデータ!$A"&amp;H36),INDIRECT("リストデータ!$C"&amp;H36))</f>
        <v>0</v>
      </c>
      <c r="J36" s="50">
        <f t="shared" ca="1" si="4"/>
        <v>2</v>
      </c>
      <c r="K36" s="50" t="str">
        <f t="shared" ca="1" si="5"/>
        <v/>
      </c>
      <c r="L36" s="50" t="str" cm="1">
        <f t="array" aca="1" ref="L36" ca="1">IFERROR(INDIRECT("$E"&amp;$K36,TRUE),"")</f>
        <v/>
      </c>
      <c r="M36" s="50" t="str" cm="1">
        <f t="array" aca="1" ref="M36" ca="1">IFERROR(INDIRECT("$F"&amp;$K36,TRUE),"")</f>
        <v/>
      </c>
    </row>
    <row r="37" spans="1:13">
      <c r="A37" s="50" t="str" cm="1">
        <f t="array" aca="1" ref="A37" ca="1">INDIRECT("'積算の内訳（明細入力）'!$A"&amp;(ROW()+6),TRUE)&amp;""</f>
        <v/>
      </c>
      <c r="B37" s="50" t="str" cm="1">
        <f t="array" aca="1" ref="B37" ca="1">INDIRECT("'積算の内訳（明細入力）'!$B"&amp;(ROW()+6),TRUE)&amp;""</f>
        <v/>
      </c>
      <c r="C37" s="50" t="str">
        <f t="shared" ca="1" si="0"/>
        <v/>
      </c>
      <c r="D37" s="50" t="str">
        <f ca="1">IF($C37="","",COUNTIF($C$2:$C37,$C37))</f>
        <v/>
      </c>
      <c r="E37" s="50" t="str">
        <f t="shared" ca="1" si="1"/>
        <v/>
      </c>
      <c r="F37" s="50" t="str">
        <f t="shared" ca="1" si="2"/>
        <v/>
      </c>
      <c r="H37" s="50">
        <f t="shared" ca="1" si="3"/>
        <v>37</v>
      </c>
      <c r="I37" s="50" cm="1">
        <f t="array" aca="1" ref="I37" ca="1">IF(資金計画書!$E$2="資金分配団体",INDIRECT("リストデータ!$A"&amp;H37),INDIRECT("リストデータ!$C"&amp;H37))</f>
        <v>0</v>
      </c>
      <c r="J37" s="50">
        <f t="shared" ca="1" si="4"/>
        <v>2</v>
      </c>
      <c r="K37" s="50" t="str">
        <f t="shared" ca="1" si="5"/>
        <v/>
      </c>
      <c r="L37" s="50" t="str" cm="1">
        <f t="array" aca="1" ref="L37" ca="1">IFERROR(INDIRECT("$E"&amp;$K37,TRUE),"")</f>
        <v/>
      </c>
      <c r="M37" s="50" t="str" cm="1">
        <f t="array" aca="1" ref="M37" ca="1">IFERROR(INDIRECT("$F"&amp;$K37,TRUE),"")</f>
        <v/>
      </c>
    </row>
    <row r="38" spans="1:13">
      <c r="A38" s="50" t="str" cm="1">
        <f t="array" aca="1" ref="A38" ca="1">INDIRECT("'積算の内訳（明細入力）'!$A"&amp;(ROW()+6),TRUE)&amp;""</f>
        <v/>
      </c>
      <c r="B38" s="50" t="str" cm="1">
        <f t="array" aca="1" ref="B38" ca="1">INDIRECT("'積算の内訳（明細入力）'!$B"&amp;(ROW()+6),TRUE)&amp;""</f>
        <v/>
      </c>
      <c r="C38" s="50" t="str">
        <f t="shared" ca="1" si="0"/>
        <v/>
      </c>
      <c r="D38" s="50" t="str">
        <f ca="1">IF($C38="","",COUNTIF($C$2:$C38,$C38))</f>
        <v/>
      </c>
      <c r="E38" s="50" t="str">
        <f t="shared" ca="1" si="1"/>
        <v/>
      </c>
      <c r="F38" s="50" t="str">
        <f t="shared" ca="1" si="2"/>
        <v/>
      </c>
      <c r="H38" s="50">
        <f t="shared" ca="1" si="3"/>
        <v>38</v>
      </c>
      <c r="I38" s="50" cm="1">
        <f t="array" aca="1" ref="I38" ca="1">IF(資金計画書!$E$2="資金分配団体",INDIRECT("リストデータ!$A"&amp;H38),INDIRECT("リストデータ!$C"&amp;H38))</f>
        <v>0</v>
      </c>
      <c r="J38" s="50">
        <f t="shared" ca="1" si="4"/>
        <v>2</v>
      </c>
      <c r="K38" s="50" t="str">
        <f t="shared" ca="1" si="5"/>
        <v/>
      </c>
      <c r="L38" s="50" t="str" cm="1">
        <f t="array" aca="1" ref="L38" ca="1">IFERROR(INDIRECT("$E"&amp;$K38,TRUE),"")</f>
        <v/>
      </c>
      <c r="M38" s="50" t="str" cm="1">
        <f t="array" aca="1" ref="M38" ca="1">IFERROR(INDIRECT("$F"&amp;$K38,TRUE),"")</f>
        <v/>
      </c>
    </row>
    <row r="39" spans="1:13">
      <c r="A39" s="50" t="str" cm="1">
        <f t="array" aca="1" ref="A39" ca="1">INDIRECT("'積算の内訳（明細入力）'!$A"&amp;(ROW()+6),TRUE)&amp;""</f>
        <v/>
      </c>
      <c r="B39" s="50" t="str" cm="1">
        <f t="array" aca="1" ref="B39" ca="1">INDIRECT("'積算の内訳（明細入力）'!$B"&amp;(ROW()+6),TRUE)&amp;""</f>
        <v/>
      </c>
      <c r="C39" s="50" t="str">
        <f t="shared" ca="1" si="0"/>
        <v/>
      </c>
      <c r="D39" s="50" t="str">
        <f ca="1">IF($C39="","",COUNTIF($C$2:$C39,$C39))</f>
        <v/>
      </c>
      <c r="E39" s="50" t="str">
        <f t="shared" ca="1" si="1"/>
        <v/>
      </c>
      <c r="F39" s="50" t="str">
        <f t="shared" ca="1" si="2"/>
        <v/>
      </c>
      <c r="H39" s="50">
        <f t="shared" ca="1" si="3"/>
        <v>39</v>
      </c>
      <c r="I39" s="50" cm="1">
        <f t="array" aca="1" ref="I39" ca="1">IF(資金計画書!$E$2="資金分配団体",INDIRECT("リストデータ!$A"&amp;H39),INDIRECT("リストデータ!$C"&amp;H39))</f>
        <v>0</v>
      </c>
      <c r="J39" s="50">
        <f t="shared" ca="1" si="4"/>
        <v>2</v>
      </c>
      <c r="K39" s="50" t="str">
        <f t="shared" ca="1" si="5"/>
        <v/>
      </c>
      <c r="L39" s="50" t="str" cm="1">
        <f t="array" aca="1" ref="L39" ca="1">IFERROR(INDIRECT("$E"&amp;$K39,TRUE),"")</f>
        <v/>
      </c>
      <c r="M39" s="50" t="str" cm="1">
        <f t="array" aca="1" ref="M39" ca="1">IFERROR(INDIRECT("$F"&amp;$K39,TRUE),"")</f>
        <v/>
      </c>
    </row>
    <row r="40" spans="1:13">
      <c r="A40" s="50" t="str" cm="1">
        <f t="array" aca="1" ref="A40" ca="1">INDIRECT("'積算の内訳（明細入力）'!$A"&amp;(ROW()+6),TRUE)&amp;""</f>
        <v/>
      </c>
      <c r="B40" s="50" t="str" cm="1">
        <f t="array" aca="1" ref="B40" ca="1">INDIRECT("'積算の内訳（明細入力）'!$B"&amp;(ROW()+6),TRUE)&amp;""</f>
        <v/>
      </c>
      <c r="C40" s="50" t="str">
        <f t="shared" ca="1" si="0"/>
        <v/>
      </c>
      <c r="D40" s="50" t="str">
        <f ca="1">IF($C40="","",COUNTIF($C$2:$C40,$C40))</f>
        <v/>
      </c>
      <c r="E40" s="50" t="str">
        <f t="shared" ca="1" si="1"/>
        <v/>
      </c>
      <c r="F40" s="50" t="str">
        <f t="shared" ca="1" si="2"/>
        <v/>
      </c>
      <c r="H40" s="50">
        <f t="shared" ca="1" si="3"/>
        <v>40</v>
      </c>
      <c r="I40" s="50" cm="1">
        <f t="array" aca="1" ref="I40" ca="1">IF(資金計画書!$E$2="資金分配団体",INDIRECT("リストデータ!$A"&amp;H40),INDIRECT("リストデータ!$C"&amp;H40))</f>
        <v>0</v>
      </c>
      <c r="J40" s="50">
        <f t="shared" ca="1" si="4"/>
        <v>2</v>
      </c>
      <c r="K40" s="50" t="str">
        <f t="shared" ca="1" si="5"/>
        <v/>
      </c>
      <c r="L40" s="50" t="str" cm="1">
        <f t="array" aca="1" ref="L40" ca="1">IFERROR(INDIRECT("$E"&amp;$K40,TRUE),"")</f>
        <v/>
      </c>
      <c r="M40" s="50" t="str" cm="1">
        <f t="array" aca="1" ref="M40" ca="1">IFERROR(INDIRECT("$F"&amp;$K40,TRUE),"")</f>
        <v/>
      </c>
    </row>
    <row r="41" spans="1:13">
      <c r="A41" s="50" t="str" cm="1">
        <f t="array" aca="1" ref="A41" ca="1">INDIRECT("'積算の内訳（明細入力）'!$A"&amp;(ROW()+6),TRUE)&amp;""</f>
        <v/>
      </c>
      <c r="B41" s="50" t="str" cm="1">
        <f t="array" aca="1" ref="B41" ca="1">INDIRECT("'積算の内訳（明細入力）'!$B"&amp;(ROW()+6),TRUE)&amp;""</f>
        <v/>
      </c>
      <c r="C41" s="50" t="str">
        <f t="shared" ca="1" si="0"/>
        <v/>
      </c>
      <c r="D41" s="50" t="str">
        <f ca="1">IF($C41="","",COUNTIF($C$2:$C41,$C41))</f>
        <v/>
      </c>
      <c r="E41" s="50" t="str">
        <f t="shared" ca="1" si="1"/>
        <v/>
      </c>
      <c r="F41" s="50" t="str">
        <f t="shared" ca="1" si="2"/>
        <v/>
      </c>
      <c r="H41" s="50">
        <f t="shared" ca="1" si="3"/>
        <v>41</v>
      </c>
      <c r="I41" s="50" cm="1">
        <f t="array" aca="1" ref="I41" ca="1">IF(資金計画書!$E$2="資金分配団体",INDIRECT("リストデータ!$A"&amp;H41),INDIRECT("リストデータ!$C"&amp;H41))</f>
        <v>0</v>
      </c>
      <c r="J41" s="50">
        <f t="shared" ca="1" si="4"/>
        <v>2</v>
      </c>
      <c r="K41" s="50" t="str">
        <f t="shared" ca="1" si="5"/>
        <v/>
      </c>
      <c r="L41" s="50" t="str" cm="1">
        <f t="array" aca="1" ref="L41" ca="1">IFERROR(INDIRECT("$E"&amp;$K41,TRUE),"")</f>
        <v/>
      </c>
      <c r="M41" s="50" t="str" cm="1">
        <f t="array" aca="1" ref="M41" ca="1">IFERROR(INDIRECT("$F"&amp;$K41,TRUE),"")</f>
        <v/>
      </c>
    </row>
    <row r="42" spans="1:13">
      <c r="A42" s="50" t="str" cm="1">
        <f t="array" aca="1" ref="A42" ca="1">INDIRECT("'積算の内訳（明細入力）'!$A"&amp;(ROW()+6),TRUE)&amp;""</f>
        <v/>
      </c>
      <c r="B42" s="50" t="str" cm="1">
        <f t="array" aca="1" ref="B42" ca="1">INDIRECT("'積算の内訳（明細入力）'!$B"&amp;(ROW()+6),TRUE)&amp;""</f>
        <v/>
      </c>
      <c r="C42" s="50" t="str">
        <f t="shared" ca="1" si="0"/>
        <v/>
      </c>
      <c r="D42" s="50" t="str">
        <f ca="1">IF($C42="","",COUNTIF($C$2:$C42,$C42))</f>
        <v/>
      </c>
      <c r="E42" s="50" t="str">
        <f t="shared" ca="1" si="1"/>
        <v/>
      </c>
      <c r="F42" s="50" t="str">
        <f t="shared" ca="1" si="2"/>
        <v/>
      </c>
      <c r="H42" s="50">
        <f t="shared" ca="1" si="3"/>
        <v>42</v>
      </c>
      <c r="I42" s="50" cm="1">
        <f t="array" aca="1" ref="I42" ca="1">IF(資金計画書!$E$2="資金分配団体",INDIRECT("リストデータ!$A"&amp;H42),INDIRECT("リストデータ!$C"&amp;H42))</f>
        <v>0</v>
      </c>
      <c r="J42" s="50">
        <f t="shared" ca="1" si="4"/>
        <v>2</v>
      </c>
      <c r="K42" s="50" t="str">
        <f t="shared" ca="1" si="5"/>
        <v/>
      </c>
      <c r="L42" s="50" t="str" cm="1">
        <f t="array" aca="1" ref="L42" ca="1">IFERROR(INDIRECT("$E"&amp;$K42,TRUE),"")</f>
        <v/>
      </c>
      <c r="M42" s="50" t="str" cm="1">
        <f t="array" aca="1" ref="M42" ca="1">IFERROR(INDIRECT("$F"&amp;$K42,TRUE),"")</f>
        <v/>
      </c>
    </row>
    <row r="43" spans="1:13">
      <c r="A43" s="50" t="str" cm="1">
        <f t="array" aca="1" ref="A43" ca="1">INDIRECT("'積算の内訳（明細入力）'!$A"&amp;(ROW()+6),TRUE)&amp;""</f>
        <v/>
      </c>
      <c r="B43" s="50" t="str" cm="1">
        <f t="array" aca="1" ref="B43" ca="1">INDIRECT("'積算の内訳（明細入力）'!$B"&amp;(ROW()+6),TRUE)&amp;""</f>
        <v/>
      </c>
      <c r="C43" s="50" t="str">
        <f t="shared" ca="1" si="0"/>
        <v/>
      </c>
      <c r="D43" s="50" t="str">
        <f ca="1">IF($C43="","",COUNTIF($C$2:$C43,$C43))</f>
        <v/>
      </c>
      <c r="E43" s="50" t="str">
        <f t="shared" ca="1" si="1"/>
        <v/>
      </c>
      <c r="F43" s="50" t="str">
        <f t="shared" ca="1" si="2"/>
        <v/>
      </c>
      <c r="H43" s="50">
        <f t="shared" ca="1" si="3"/>
        <v>43</v>
      </c>
      <c r="I43" s="50" cm="1">
        <f t="array" aca="1" ref="I43" ca="1">IF(資金計画書!$E$2="資金分配団体",INDIRECT("リストデータ!$A"&amp;H43),INDIRECT("リストデータ!$C"&amp;H43))</f>
        <v>0</v>
      </c>
      <c r="J43" s="50">
        <f t="shared" ca="1" si="4"/>
        <v>2</v>
      </c>
      <c r="K43" s="50" t="str">
        <f t="shared" ca="1" si="5"/>
        <v/>
      </c>
      <c r="L43" s="50" t="str" cm="1">
        <f t="array" aca="1" ref="L43" ca="1">IFERROR(INDIRECT("$E"&amp;$K43,TRUE),"")</f>
        <v/>
      </c>
      <c r="M43" s="50" t="str" cm="1">
        <f t="array" aca="1" ref="M43" ca="1">IFERROR(INDIRECT("$F"&amp;$K43,TRUE),"")</f>
        <v/>
      </c>
    </row>
    <row r="44" spans="1:13">
      <c r="A44" s="50" t="str" cm="1">
        <f t="array" aca="1" ref="A44" ca="1">INDIRECT("'積算の内訳（明細入力）'!$A"&amp;(ROW()+6),TRUE)&amp;""</f>
        <v/>
      </c>
      <c r="B44" s="50" t="str" cm="1">
        <f t="array" aca="1" ref="B44" ca="1">INDIRECT("'積算の内訳（明細入力）'!$B"&amp;(ROW()+6),TRUE)&amp;""</f>
        <v/>
      </c>
      <c r="C44" s="50" t="str">
        <f t="shared" ca="1" si="0"/>
        <v/>
      </c>
      <c r="D44" s="50" t="str">
        <f ca="1">IF($C44="","",COUNTIF($C$2:$C44,$C44))</f>
        <v/>
      </c>
      <c r="E44" s="50" t="str">
        <f t="shared" ca="1" si="1"/>
        <v/>
      </c>
      <c r="F44" s="50" t="str">
        <f t="shared" ca="1" si="2"/>
        <v/>
      </c>
      <c r="H44" s="50">
        <f t="shared" ca="1" si="3"/>
        <v>44</v>
      </c>
      <c r="I44" s="50" cm="1">
        <f t="array" aca="1" ref="I44" ca="1">IF(資金計画書!$E$2="資金分配団体",INDIRECT("リストデータ!$A"&amp;H44),INDIRECT("リストデータ!$C"&amp;H44))</f>
        <v>0</v>
      </c>
      <c r="J44" s="50">
        <f t="shared" ca="1" si="4"/>
        <v>2</v>
      </c>
      <c r="K44" s="50" t="str">
        <f t="shared" ca="1" si="5"/>
        <v/>
      </c>
      <c r="L44" s="50" t="str" cm="1">
        <f t="array" aca="1" ref="L44" ca="1">IFERROR(INDIRECT("$E"&amp;$K44,TRUE),"")</f>
        <v/>
      </c>
      <c r="M44" s="50" t="str" cm="1">
        <f t="array" aca="1" ref="M44" ca="1">IFERROR(INDIRECT("$F"&amp;$K44,TRUE),"")</f>
        <v/>
      </c>
    </row>
    <row r="45" spans="1:13">
      <c r="A45" s="50" t="str" cm="1">
        <f t="array" aca="1" ref="A45" ca="1">INDIRECT("'積算の内訳（明細入力）'!$A"&amp;(ROW()+6),TRUE)&amp;""</f>
        <v/>
      </c>
      <c r="B45" s="50" t="str" cm="1">
        <f t="array" aca="1" ref="B45" ca="1">INDIRECT("'積算の内訳（明細入力）'!$B"&amp;(ROW()+6),TRUE)&amp;""</f>
        <v/>
      </c>
      <c r="C45" s="50" t="str">
        <f t="shared" ca="1" si="0"/>
        <v/>
      </c>
      <c r="D45" s="50" t="str">
        <f ca="1">IF($C45="","",COUNTIF($C$2:$C45,$C45))</f>
        <v/>
      </c>
      <c r="E45" s="50" t="str">
        <f t="shared" ca="1" si="1"/>
        <v/>
      </c>
      <c r="F45" s="50" t="str">
        <f t="shared" ca="1" si="2"/>
        <v/>
      </c>
      <c r="H45" s="50">
        <f t="shared" ca="1" si="3"/>
        <v>45</v>
      </c>
      <c r="I45" s="50" cm="1">
        <f t="array" aca="1" ref="I45" ca="1">IF(資金計画書!$E$2="資金分配団体",INDIRECT("リストデータ!$A"&amp;H45),INDIRECT("リストデータ!$C"&amp;H45))</f>
        <v>0</v>
      </c>
      <c r="J45" s="50">
        <f t="shared" ca="1" si="4"/>
        <v>2</v>
      </c>
      <c r="K45" s="50" t="str">
        <f t="shared" ca="1" si="5"/>
        <v/>
      </c>
      <c r="L45" s="50" t="str" cm="1">
        <f t="array" aca="1" ref="L45" ca="1">IFERROR(INDIRECT("$E"&amp;$K45,TRUE),"")</f>
        <v/>
      </c>
      <c r="M45" s="50" t="str" cm="1">
        <f t="array" aca="1" ref="M45" ca="1">IFERROR(INDIRECT("$F"&amp;$K45,TRUE),"")</f>
        <v/>
      </c>
    </row>
    <row r="46" spans="1:13">
      <c r="A46" s="50" t="str" cm="1">
        <f t="array" aca="1" ref="A46" ca="1">INDIRECT("'積算の内訳（明細入力）'!$A"&amp;(ROW()+6),TRUE)&amp;""</f>
        <v/>
      </c>
      <c r="B46" s="50" t="str" cm="1">
        <f t="array" aca="1" ref="B46" ca="1">INDIRECT("'積算の内訳（明細入力）'!$B"&amp;(ROW()+6),TRUE)&amp;""</f>
        <v/>
      </c>
      <c r="C46" s="50" t="str">
        <f t="shared" ca="1" si="0"/>
        <v/>
      </c>
      <c r="D46" s="50" t="str">
        <f ca="1">IF($C46="","",COUNTIF($C$2:$C46,$C46))</f>
        <v/>
      </c>
      <c r="E46" s="50" t="str">
        <f t="shared" ca="1" si="1"/>
        <v/>
      </c>
      <c r="F46" s="50" t="str">
        <f t="shared" ca="1" si="2"/>
        <v/>
      </c>
      <c r="H46" s="50">
        <f t="shared" ca="1" si="3"/>
        <v>46</v>
      </c>
      <c r="I46" s="50" cm="1">
        <f t="array" aca="1" ref="I46" ca="1">IF(資金計画書!$E$2="資金分配団体",INDIRECT("リストデータ!$A"&amp;H46),INDIRECT("リストデータ!$C"&amp;H46))</f>
        <v>0</v>
      </c>
      <c r="J46" s="50">
        <f t="shared" ca="1" si="4"/>
        <v>2</v>
      </c>
      <c r="K46" s="50" t="str">
        <f t="shared" ca="1" si="5"/>
        <v/>
      </c>
      <c r="L46" s="50" t="str" cm="1">
        <f t="array" aca="1" ref="L46" ca="1">IFERROR(INDIRECT("$E"&amp;$K46,TRUE),"")</f>
        <v/>
      </c>
      <c r="M46" s="50" t="str" cm="1">
        <f t="array" aca="1" ref="M46" ca="1">IFERROR(INDIRECT("$F"&amp;$K46,TRUE),"")</f>
        <v/>
      </c>
    </row>
    <row r="47" spans="1:13">
      <c r="A47" s="50" t="str" cm="1">
        <f t="array" aca="1" ref="A47" ca="1">INDIRECT("'積算の内訳（明細入力）'!$A"&amp;(ROW()+6),TRUE)&amp;""</f>
        <v/>
      </c>
      <c r="B47" s="50" t="str" cm="1">
        <f t="array" aca="1" ref="B47" ca="1">INDIRECT("'積算の内訳（明細入力）'!$B"&amp;(ROW()+6),TRUE)&amp;""</f>
        <v/>
      </c>
      <c r="C47" s="50" t="str">
        <f t="shared" ca="1" si="0"/>
        <v/>
      </c>
      <c r="D47" s="50" t="str">
        <f ca="1">IF($C47="","",COUNTIF($C$2:$C47,$C47))</f>
        <v/>
      </c>
      <c r="E47" s="50" t="str">
        <f t="shared" ca="1" si="1"/>
        <v/>
      </c>
      <c r="F47" s="50" t="str">
        <f t="shared" ca="1" si="2"/>
        <v/>
      </c>
      <c r="H47" s="50">
        <f t="shared" ca="1" si="3"/>
        <v>47</v>
      </c>
      <c r="I47" s="50" cm="1">
        <f t="array" aca="1" ref="I47" ca="1">IF(資金計画書!$E$2="資金分配団体",INDIRECT("リストデータ!$A"&amp;H47),INDIRECT("リストデータ!$C"&amp;H47))</f>
        <v>0</v>
      </c>
      <c r="J47" s="50">
        <f t="shared" ca="1" si="4"/>
        <v>2</v>
      </c>
      <c r="K47" s="50" t="str">
        <f t="shared" ca="1" si="5"/>
        <v/>
      </c>
      <c r="L47" s="50" t="str" cm="1">
        <f t="array" aca="1" ref="L47" ca="1">IFERROR(INDIRECT("$E"&amp;$K47,TRUE),"")</f>
        <v/>
      </c>
      <c r="M47" s="50" t="str" cm="1">
        <f t="array" aca="1" ref="M47" ca="1">IFERROR(INDIRECT("$F"&amp;$K47,TRUE),"")</f>
        <v/>
      </c>
    </row>
    <row r="48" spans="1:13">
      <c r="A48" s="50" t="str" cm="1">
        <f t="array" aca="1" ref="A48" ca="1">INDIRECT("'積算の内訳（明細入力）'!$A"&amp;(ROW()+6),TRUE)&amp;""</f>
        <v/>
      </c>
      <c r="B48" s="50" t="str" cm="1">
        <f t="array" aca="1" ref="B48" ca="1">INDIRECT("'積算の内訳（明細入力）'!$B"&amp;(ROW()+6),TRUE)&amp;""</f>
        <v/>
      </c>
      <c r="C48" s="50" t="str">
        <f t="shared" ca="1" si="0"/>
        <v/>
      </c>
      <c r="D48" s="50" t="str">
        <f ca="1">IF($C48="","",COUNTIF($C$2:$C48,$C48))</f>
        <v/>
      </c>
      <c r="E48" s="50" t="str">
        <f t="shared" ca="1" si="1"/>
        <v/>
      </c>
      <c r="F48" s="50" t="str">
        <f t="shared" ca="1" si="2"/>
        <v/>
      </c>
      <c r="H48" s="50">
        <f t="shared" ca="1" si="3"/>
        <v>48</v>
      </c>
      <c r="I48" s="50" cm="1">
        <f t="array" aca="1" ref="I48" ca="1">IF(資金計画書!$E$2="資金分配団体",INDIRECT("リストデータ!$A"&amp;H48),INDIRECT("リストデータ!$C"&amp;H48))</f>
        <v>0</v>
      </c>
      <c r="J48" s="50">
        <f t="shared" ca="1" si="4"/>
        <v>2</v>
      </c>
      <c r="K48" s="50" t="str">
        <f t="shared" ca="1" si="5"/>
        <v/>
      </c>
      <c r="L48" s="50" t="str" cm="1">
        <f t="array" aca="1" ref="L48" ca="1">IFERROR(INDIRECT("$E"&amp;$K48,TRUE),"")</f>
        <v/>
      </c>
      <c r="M48" s="50" t="str" cm="1">
        <f t="array" aca="1" ref="M48" ca="1">IFERROR(INDIRECT("$F"&amp;$K48,TRUE),"")</f>
        <v/>
      </c>
    </row>
    <row r="49" spans="1:13">
      <c r="A49" s="50" t="str" cm="1">
        <f t="array" aca="1" ref="A49" ca="1">INDIRECT("'積算の内訳（明細入力）'!$A"&amp;(ROW()+6),TRUE)&amp;""</f>
        <v/>
      </c>
      <c r="B49" s="50" t="str" cm="1">
        <f t="array" aca="1" ref="B49" ca="1">INDIRECT("'積算の内訳（明細入力）'!$B"&amp;(ROW()+6),TRUE)&amp;""</f>
        <v/>
      </c>
      <c r="C49" s="50" t="str">
        <f t="shared" ca="1" si="0"/>
        <v/>
      </c>
      <c r="D49" s="50" t="str">
        <f ca="1">IF($C49="","",COUNTIF($C$2:$C49,$C49))</f>
        <v/>
      </c>
      <c r="E49" s="50" t="str">
        <f t="shared" ca="1" si="1"/>
        <v/>
      </c>
      <c r="F49" s="50" t="str">
        <f t="shared" ca="1" si="2"/>
        <v/>
      </c>
      <c r="H49" s="50">
        <f t="shared" ca="1" si="3"/>
        <v>49</v>
      </c>
      <c r="I49" s="50" cm="1">
        <f t="array" aca="1" ref="I49" ca="1">IF(資金計画書!$E$2="資金分配団体",INDIRECT("リストデータ!$A"&amp;H49),INDIRECT("リストデータ!$C"&amp;H49))</f>
        <v>0</v>
      </c>
      <c r="J49" s="50">
        <f t="shared" ca="1" si="4"/>
        <v>2</v>
      </c>
      <c r="K49" s="50" t="str">
        <f t="shared" ca="1" si="5"/>
        <v/>
      </c>
      <c r="L49" s="50" t="str" cm="1">
        <f t="array" aca="1" ref="L49" ca="1">IFERROR(INDIRECT("$E"&amp;$K49,TRUE),"")</f>
        <v/>
      </c>
      <c r="M49" s="50" t="str" cm="1">
        <f t="array" aca="1" ref="M49" ca="1">IFERROR(INDIRECT("$F"&amp;$K49,TRUE),"")</f>
        <v/>
      </c>
    </row>
    <row r="50" spans="1:13">
      <c r="A50" s="50" t="str" cm="1">
        <f t="array" aca="1" ref="A50" ca="1">INDIRECT("'積算の内訳（明細入力）'!$A"&amp;(ROW()+6),TRUE)&amp;""</f>
        <v/>
      </c>
      <c r="B50" s="50" t="str" cm="1">
        <f t="array" aca="1" ref="B50" ca="1">INDIRECT("'積算の内訳（明細入力）'!$B"&amp;(ROW()+6),TRUE)&amp;""</f>
        <v/>
      </c>
      <c r="C50" s="50" t="str">
        <f t="shared" ca="1" si="0"/>
        <v/>
      </c>
      <c r="D50" s="50" t="str">
        <f ca="1">IF($C50="","",COUNTIF($C$2:$C50,$C50))</f>
        <v/>
      </c>
      <c r="E50" s="50" t="str">
        <f t="shared" ca="1" si="1"/>
        <v/>
      </c>
      <c r="F50" s="50" t="str">
        <f t="shared" ca="1" si="2"/>
        <v/>
      </c>
      <c r="H50" s="50">
        <f t="shared" ca="1" si="3"/>
        <v>50</v>
      </c>
      <c r="I50" s="50" cm="1">
        <f t="array" aca="1" ref="I50" ca="1">IF(資金計画書!$E$2="資金分配団体",INDIRECT("リストデータ!$A"&amp;H50),INDIRECT("リストデータ!$C"&amp;H50))</f>
        <v>0</v>
      </c>
      <c r="J50" s="50">
        <f t="shared" ca="1" si="4"/>
        <v>2</v>
      </c>
      <c r="K50" s="50" t="str">
        <f t="shared" ca="1" si="5"/>
        <v/>
      </c>
      <c r="L50" s="50" t="str" cm="1">
        <f t="array" aca="1" ref="L50" ca="1">IFERROR(INDIRECT("$E"&amp;$K50,TRUE),"")</f>
        <v/>
      </c>
      <c r="M50" s="50" t="str" cm="1">
        <f t="array" aca="1" ref="M50" ca="1">IFERROR(INDIRECT("$F"&amp;$K50,TRUE),"")</f>
        <v/>
      </c>
    </row>
    <row r="51" spans="1:13">
      <c r="A51" s="50" t="str" cm="1">
        <f t="array" aca="1" ref="A51" ca="1">INDIRECT("'積算の内訳（明細入力）'!$A"&amp;(ROW()+6),TRUE)&amp;""</f>
        <v/>
      </c>
      <c r="B51" s="50" t="str" cm="1">
        <f t="array" aca="1" ref="B51" ca="1">INDIRECT("'積算の内訳（明細入力）'!$B"&amp;(ROW()+6),TRUE)&amp;""</f>
        <v/>
      </c>
      <c r="C51" s="50" t="str">
        <f t="shared" ca="1" si="0"/>
        <v/>
      </c>
      <c r="D51" s="50" t="str">
        <f ca="1">IF($C51="","",COUNTIF($C$2:$C51,$C51))</f>
        <v/>
      </c>
      <c r="E51" s="50" t="str">
        <f t="shared" ca="1" si="1"/>
        <v/>
      </c>
      <c r="F51" s="50" t="str">
        <f t="shared" ca="1" si="2"/>
        <v/>
      </c>
      <c r="H51" s="50">
        <f t="shared" ca="1" si="3"/>
        <v>51</v>
      </c>
      <c r="I51" s="50" cm="1">
        <f t="array" aca="1" ref="I51" ca="1">IF(資金計画書!$E$2="資金分配団体",INDIRECT("リストデータ!$A"&amp;H51),INDIRECT("リストデータ!$C"&amp;H51))</f>
        <v>0</v>
      </c>
      <c r="J51" s="50">
        <f t="shared" ca="1" si="4"/>
        <v>2</v>
      </c>
      <c r="K51" s="50" t="str">
        <f t="shared" ca="1" si="5"/>
        <v/>
      </c>
      <c r="L51" s="50" t="str" cm="1">
        <f t="array" aca="1" ref="L51" ca="1">IFERROR(INDIRECT("$E"&amp;$K51,TRUE),"")</f>
        <v/>
      </c>
      <c r="M51" s="50" t="str" cm="1">
        <f t="array" aca="1" ref="M51" ca="1">IFERROR(INDIRECT("$F"&amp;$K51,TRUE),"")</f>
        <v/>
      </c>
    </row>
    <row r="52" spans="1:13">
      <c r="A52" s="50" t="str" cm="1">
        <f t="array" aca="1" ref="A52" ca="1">INDIRECT("'積算の内訳（明細入力）'!$A"&amp;(ROW()+6),TRUE)&amp;""</f>
        <v/>
      </c>
      <c r="B52" s="50" t="str" cm="1">
        <f t="array" aca="1" ref="B52" ca="1">INDIRECT("'積算の内訳（明細入力）'!$B"&amp;(ROW()+6),TRUE)&amp;""</f>
        <v/>
      </c>
      <c r="C52" s="50" t="str">
        <f t="shared" ca="1" si="0"/>
        <v/>
      </c>
      <c r="D52" s="50" t="str">
        <f ca="1">IF($C52="","",COUNTIF($C$2:$C52,$C52))</f>
        <v/>
      </c>
      <c r="E52" s="50" t="str">
        <f t="shared" ca="1" si="1"/>
        <v/>
      </c>
      <c r="F52" s="50" t="str">
        <f t="shared" ca="1" si="2"/>
        <v/>
      </c>
      <c r="H52" s="50">
        <f t="shared" ca="1" si="3"/>
        <v>52</v>
      </c>
      <c r="I52" s="50" cm="1">
        <f t="array" aca="1" ref="I52" ca="1">IF(資金計画書!$E$2="資金分配団体",INDIRECT("リストデータ!$A"&amp;H52),INDIRECT("リストデータ!$C"&amp;H52))</f>
        <v>0</v>
      </c>
      <c r="J52" s="50">
        <f t="shared" ca="1" si="4"/>
        <v>2</v>
      </c>
      <c r="K52" s="50" t="str">
        <f t="shared" ca="1" si="5"/>
        <v/>
      </c>
      <c r="L52" s="50" t="str" cm="1">
        <f t="array" aca="1" ref="L52" ca="1">IFERROR(INDIRECT("$E"&amp;$K52,TRUE),"")</f>
        <v/>
      </c>
      <c r="M52" s="50" t="str" cm="1">
        <f t="array" aca="1" ref="M52" ca="1">IFERROR(INDIRECT("$F"&amp;$K52,TRUE),"")</f>
        <v/>
      </c>
    </row>
    <row r="53" spans="1:13">
      <c r="A53" s="50" t="str" cm="1">
        <f t="array" aca="1" ref="A53" ca="1">INDIRECT("'積算の内訳（明細入力）'!$A"&amp;(ROW()+6),TRUE)&amp;""</f>
        <v/>
      </c>
      <c r="B53" s="50" t="str" cm="1">
        <f t="array" aca="1" ref="B53" ca="1">INDIRECT("'積算の内訳（明細入力）'!$B"&amp;(ROW()+6),TRUE)&amp;""</f>
        <v/>
      </c>
      <c r="C53" s="50" t="str">
        <f t="shared" ca="1" si="0"/>
        <v/>
      </c>
      <c r="D53" s="50" t="str">
        <f ca="1">IF($C53="","",COUNTIF($C$2:$C53,$C53))</f>
        <v/>
      </c>
      <c r="E53" s="50" t="str">
        <f t="shared" ca="1" si="1"/>
        <v/>
      </c>
      <c r="F53" s="50" t="str">
        <f t="shared" ca="1" si="2"/>
        <v/>
      </c>
      <c r="H53" s="50">
        <f t="shared" ca="1" si="3"/>
        <v>53</v>
      </c>
      <c r="I53" s="50" cm="1">
        <f t="array" aca="1" ref="I53" ca="1">IF(資金計画書!$E$2="資金分配団体",INDIRECT("リストデータ!$A"&amp;H53),INDIRECT("リストデータ!$C"&amp;H53))</f>
        <v>0</v>
      </c>
      <c r="J53" s="50">
        <f t="shared" ca="1" si="4"/>
        <v>2</v>
      </c>
      <c r="K53" s="50" t="str">
        <f t="shared" ca="1" si="5"/>
        <v/>
      </c>
      <c r="L53" s="50" t="str" cm="1">
        <f t="array" aca="1" ref="L53" ca="1">IFERROR(INDIRECT("$E"&amp;$K53,TRUE),"")</f>
        <v/>
      </c>
      <c r="M53" s="50" t="str" cm="1">
        <f t="array" aca="1" ref="M53" ca="1">IFERROR(INDIRECT("$F"&amp;$K53,TRUE),"")</f>
        <v/>
      </c>
    </row>
    <row r="54" spans="1:13">
      <c r="A54" s="50" t="str" cm="1">
        <f t="array" aca="1" ref="A54" ca="1">INDIRECT("'積算の内訳（明細入力）'!$A"&amp;(ROW()+6),TRUE)&amp;""</f>
        <v/>
      </c>
      <c r="B54" s="50" t="str" cm="1">
        <f t="array" aca="1" ref="B54" ca="1">INDIRECT("'積算の内訳（明細入力）'!$B"&amp;(ROW()+6),TRUE)&amp;""</f>
        <v/>
      </c>
      <c r="C54" s="50" t="str">
        <f t="shared" ca="1" si="0"/>
        <v/>
      </c>
      <c r="D54" s="50" t="str">
        <f ca="1">IF($C54="","",COUNTIF($C$2:$C54,$C54))</f>
        <v/>
      </c>
      <c r="E54" s="50" t="str">
        <f t="shared" ca="1" si="1"/>
        <v/>
      </c>
      <c r="F54" s="50" t="str">
        <f t="shared" ca="1" si="2"/>
        <v/>
      </c>
      <c r="H54" s="50">
        <f t="shared" ca="1" si="3"/>
        <v>54</v>
      </c>
      <c r="I54" s="50" cm="1">
        <f t="array" aca="1" ref="I54" ca="1">IF(資金計画書!$E$2="資金分配団体",INDIRECT("リストデータ!$A"&amp;H54),INDIRECT("リストデータ!$C"&amp;H54))</f>
        <v>0</v>
      </c>
      <c r="J54" s="50">
        <f t="shared" ca="1" si="4"/>
        <v>2</v>
      </c>
      <c r="K54" s="50" t="str">
        <f t="shared" ca="1" si="5"/>
        <v/>
      </c>
      <c r="L54" s="50" t="str" cm="1">
        <f t="array" aca="1" ref="L54" ca="1">IFERROR(INDIRECT("$E"&amp;$K54,TRUE),"")</f>
        <v/>
      </c>
      <c r="M54" s="50" t="str" cm="1">
        <f t="array" aca="1" ref="M54" ca="1">IFERROR(INDIRECT("$F"&amp;$K54,TRUE),"")</f>
        <v/>
      </c>
    </row>
    <row r="55" spans="1:13">
      <c r="A55" s="50" t="str" cm="1">
        <f t="array" aca="1" ref="A55" ca="1">INDIRECT("'積算の内訳（明細入力）'!$A"&amp;(ROW()+6),TRUE)&amp;""</f>
        <v/>
      </c>
      <c r="B55" s="50" t="str" cm="1">
        <f t="array" aca="1" ref="B55" ca="1">INDIRECT("'積算の内訳（明細入力）'!$B"&amp;(ROW()+6),TRUE)&amp;""</f>
        <v/>
      </c>
      <c r="C55" s="50" t="str">
        <f t="shared" ca="1" si="0"/>
        <v/>
      </c>
      <c r="D55" s="50" t="str">
        <f ca="1">IF($C55="","",COUNTIF($C$2:$C55,$C55))</f>
        <v/>
      </c>
      <c r="E55" s="50" t="str">
        <f t="shared" ca="1" si="1"/>
        <v/>
      </c>
      <c r="F55" s="50" t="str">
        <f t="shared" ca="1" si="2"/>
        <v/>
      </c>
      <c r="H55" s="50">
        <f t="shared" ca="1" si="3"/>
        <v>55</v>
      </c>
      <c r="I55" s="50" cm="1">
        <f t="array" aca="1" ref="I55" ca="1">IF(資金計画書!$E$2="資金分配団体",INDIRECT("リストデータ!$A"&amp;H55),INDIRECT("リストデータ!$C"&amp;H55))</f>
        <v>0</v>
      </c>
      <c r="J55" s="50">
        <f t="shared" ca="1" si="4"/>
        <v>2</v>
      </c>
      <c r="K55" s="50" t="str">
        <f t="shared" ca="1" si="5"/>
        <v/>
      </c>
      <c r="L55" s="50" t="str" cm="1">
        <f t="array" aca="1" ref="L55" ca="1">IFERROR(INDIRECT("$E"&amp;$K55,TRUE),"")</f>
        <v/>
      </c>
      <c r="M55" s="50" t="str" cm="1">
        <f t="array" aca="1" ref="M55" ca="1">IFERROR(INDIRECT("$F"&amp;$K55,TRUE),"")</f>
        <v/>
      </c>
    </row>
    <row r="56" spans="1:13">
      <c r="A56" s="50" t="str" cm="1">
        <f t="array" aca="1" ref="A56" ca="1">INDIRECT("'積算の内訳（明細入力）'!$A"&amp;(ROW()+6),TRUE)&amp;""</f>
        <v/>
      </c>
      <c r="B56" s="50" t="str" cm="1">
        <f t="array" aca="1" ref="B56" ca="1">INDIRECT("'積算の内訳（明細入力）'!$B"&amp;(ROW()+6),TRUE)&amp;""</f>
        <v/>
      </c>
      <c r="C56" s="50" t="str">
        <f t="shared" ca="1" si="0"/>
        <v/>
      </c>
      <c r="D56" s="50" t="str">
        <f ca="1">IF($C56="","",COUNTIF($C$2:$C56,$C56))</f>
        <v/>
      </c>
      <c r="E56" s="50" t="str">
        <f t="shared" ca="1" si="1"/>
        <v/>
      </c>
      <c r="F56" s="50" t="str">
        <f t="shared" ca="1" si="2"/>
        <v/>
      </c>
      <c r="H56" s="50">
        <f t="shared" ca="1" si="3"/>
        <v>56</v>
      </c>
      <c r="I56" s="50" cm="1">
        <f t="array" aca="1" ref="I56" ca="1">IF(資金計画書!$E$2="資金分配団体",INDIRECT("リストデータ!$A"&amp;H56),INDIRECT("リストデータ!$C"&amp;H56))</f>
        <v>0</v>
      </c>
      <c r="J56" s="50">
        <f t="shared" ca="1" si="4"/>
        <v>2</v>
      </c>
      <c r="K56" s="50" t="str">
        <f t="shared" ca="1" si="5"/>
        <v/>
      </c>
      <c r="L56" s="50" t="str" cm="1">
        <f t="array" aca="1" ref="L56" ca="1">IFERROR(INDIRECT("$E"&amp;$K56,TRUE),"")</f>
        <v/>
      </c>
      <c r="M56" s="50" t="str" cm="1">
        <f t="array" aca="1" ref="M56" ca="1">IFERROR(INDIRECT("$F"&amp;$K56,TRUE),"")</f>
        <v/>
      </c>
    </row>
    <row r="57" spans="1:13">
      <c r="A57" s="50" t="str" cm="1">
        <f t="array" aca="1" ref="A57" ca="1">INDIRECT("'積算の内訳（明細入力）'!$A"&amp;(ROW()+6),TRUE)&amp;""</f>
        <v/>
      </c>
      <c r="B57" s="50" t="str" cm="1">
        <f t="array" aca="1" ref="B57" ca="1">INDIRECT("'積算の内訳（明細入力）'!$B"&amp;(ROW()+6),TRUE)&amp;""</f>
        <v/>
      </c>
      <c r="C57" s="50" t="str">
        <f t="shared" ca="1" si="0"/>
        <v/>
      </c>
      <c r="D57" s="50" t="str">
        <f ca="1">IF($C57="","",COUNTIF($C$2:$C57,$C57))</f>
        <v/>
      </c>
      <c r="E57" s="50" t="str">
        <f t="shared" ca="1" si="1"/>
        <v/>
      </c>
      <c r="F57" s="50" t="str">
        <f t="shared" ca="1" si="2"/>
        <v/>
      </c>
      <c r="H57" s="50">
        <f t="shared" ca="1" si="3"/>
        <v>57</v>
      </c>
      <c r="I57" s="50" cm="1">
        <f t="array" aca="1" ref="I57" ca="1">IF(資金計画書!$E$2="資金分配団体",INDIRECT("リストデータ!$A"&amp;H57),INDIRECT("リストデータ!$C"&amp;H57))</f>
        <v>0</v>
      </c>
      <c r="J57" s="50">
        <f t="shared" ca="1" si="4"/>
        <v>2</v>
      </c>
      <c r="K57" s="50" t="str">
        <f t="shared" ca="1" si="5"/>
        <v/>
      </c>
      <c r="L57" s="50" t="str" cm="1">
        <f t="array" aca="1" ref="L57" ca="1">IFERROR(INDIRECT("$E"&amp;$K57,TRUE),"")</f>
        <v/>
      </c>
      <c r="M57" s="50" t="str" cm="1">
        <f t="array" aca="1" ref="M57" ca="1">IFERROR(INDIRECT("$F"&amp;$K57,TRUE),"")</f>
        <v/>
      </c>
    </row>
    <row r="58" spans="1:13">
      <c r="A58" s="50" t="str" cm="1">
        <f t="array" aca="1" ref="A58" ca="1">INDIRECT("'積算の内訳（明細入力）'!$A"&amp;(ROW()+6),TRUE)&amp;""</f>
        <v/>
      </c>
      <c r="B58" s="50" t="str" cm="1">
        <f t="array" aca="1" ref="B58" ca="1">INDIRECT("'積算の内訳（明細入力）'!$B"&amp;(ROW()+6),TRUE)&amp;""</f>
        <v/>
      </c>
      <c r="C58" s="50" t="str">
        <f t="shared" ca="1" si="0"/>
        <v/>
      </c>
      <c r="D58" s="50" t="str">
        <f ca="1">IF($C58="","",COUNTIF($C$2:$C58,$C58))</f>
        <v/>
      </c>
      <c r="E58" s="50" t="str">
        <f t="shared" ca="1" si="1"/>
        <v/>
      </c>
      <c r="F58" s="50" t="str">
        <f t="shared" ca="1" si="2"/>
        <v/>
      </c>
      <c r="H58" s="50">
        <f t="shared" ca="1" si="3"/>
        <v>58</v>
      </c>
      <c r="I58" s="50" cm="1">
        <f t="array" aca="1" ref="I58" ca="1">IF(資金計画書!$E$2="資金分配団体",INDIRECT("リストデータ!$A"&amp;H58),INDIRECT("リストデータ!$C"&amp;H58))</f>
        <v>0</v>
      </c>
      <c r="J58" s="50">
        <f t="shared" ca="1" si="4"/>
        <v>2</v>
      </c>
      <c r="K58" s="50" t="str">
        <f t="shared" ca="1" si="5"/>
        <v/>
      </c>
      <c r="L58" s="50" t="str" cm="1">
        <f t="array" aca="1" ref="L58" ca="1">IFERROR(INDIRECT("$E"&amp;$K58,TRUE),"")</f>
        <v/>
      </c>
      <c r="M58" s="50" t="str" cm="1">
        <f t="array" aca="1" ref="M58" ca="1">IFERROR(INDIRECT("$F"&amp;$K58,TRUE),"")</f>
        <v/>
      </c>
    </row>
    <row r="59" spans="1:13">
      <c r="A59" s="50" t="str" cm="1">
        <f t="array" aca="1" ref="A59" ca="1">INDIRECT("'積算の内訳（明細入力）'!$A"&amp;(ROW()+6),TRUE)&amp;""</f>
        <v/>
      </c>
      <c r="B59" s="50" t="str" cm="1">
        <f t="array" aca="1" ref="B59" ca="1">INDIRECT("'積算の内訳（明細入力）'!$B"&amp;(ROW()+6),TRUE)&amp;""</f>
        <v/>
      </c>
      <c r="C59" s="50" t="str">
        <f t="shared" ca="1" si="0"/>
        <v/>
      </c>
      <c r="D59" s="50" t="str">
        <f ca="1">IF($C59="","",COUNTIF($C$2:$C59,$C59))</f>
        <v/>
      </c>
      <c r="E59" s="50" t="str">
        <f t="shared" ca="1" si="1"/>
        <v/>
      </c>
      <c r="F59" s="50" t="str">
        <f t="shared" ca="1" si="2"/>
        <v/>
      </c>
      <c r="H59" s="50">
        <f t="shared" ca="1" si="3"/>
        <v>59</v>
      </c>
      <c r="I59" s="50" cm="1">
        <f t="array" aca="1" ref="I59" ca="1">IF(資金計画書!$E$2="資金分配団体",INDIRECT("リストデータ!$A"&amp;H59),INDIRECT("リストデータ!$C"&amp;H59))</f>
        <v>0</v>
      </c>
      <c r="J59" s="50">
        <f t="shared" ca="1" si="4"/>
        <v>2</v>
      </c>
      <c r="K59" s="50" t="str">
        <f t="shared" ca="1" si="5"/>
        <v/>
      </c>
      <c r="L59" s="50" t="str" cm="1">
        <f t="array" aca="1" ref="L59" ca="1">IFERROR(INDIRECT("$E"&amp;$K59,TRUE),"")</f>
        <v/>
      </c>
      <c r="M59" s="50" t="str" cm="1">
        <f t="array" aca="1" ref="M59" ca="1">IFERROR(INDIRECT("$F"&amp;$K59,TRUE),"")</f>
        <v/>
      </c>
    </row>
    <row r="60" spans="1:13">
      <c r="A60" s="50" t="str" cm="1">
        <f t="array" aca="1" ref="A60" ca="1">INDIRECT("'積算の内訳（明細入力）'!$A"&amp;(ROW()+6),TRUE)&amp;""</f>
        <v/>
      </c>
      <c r="B60" s="50" t="str" cm="1">
        <f t="array" aca="1" ref="B60" ca="1">INDIRECT("'積算の内訳（明細入力）'!$B"&amp;(ROW()+6),TRUE)&amp;""</f>
        <v/>
      </c>
      <c r="C60" s="50" t="str">
        <f t="shared" ca="1" si="0"/>
        <v/>
      </c>
      <c r="D60" s="50" t="str">
        <f ca="1">IF($C60="","",COUNTIF($C$2:$C60,$C60))</f>
        <v/>
      </c>
      <c r="E60" s="50" t="str">
        <f t="shared" ca="1" si="1"/>
        <v/>
      </c>
      <c r="F60" s="50" t="str">
        <f t="shared" ca="1" si="2"/>
        <v/>
      </c>
      <c r="H60" s="50">
        <f t="shared" ca="1" si="3"/>
        <v>60</v>
      </c>
      <c r="I60" s="50" cm="1">
        <f t="array" aca="1" ref="I60" ca="1">IF(資金計画書!$E$2="資金分配団体",INDIRECT("リストデータ!$A"&amp;H60),INDIRECT("リストデータ!$C"&amp;H60))</f>
        <v>0</v>
      </c>
      <c r="J60" s="50">
        <f t="shared" ca="1" si="4"/>
        <v>2</v>
      </c>
      <c r="K60" s="50" t="str">
        <f t="shared" ca="1" si="5"/>
        <v/>
      </c>
      <c r="L60" s="50" t="str" cm="1">
        <f t="array" aca="1" ref="L60" ca="1">IFERROR(INDIRECT("$E"&amp;$K60,TRUE),"")</f>
        <v/>
      </c>
      <c r="M60" s="50" t="str" cm="1">
        <f t="array" aca="1" ref="M60" ca="1">IFERROR(INDIRECT("$F"&amp;$K60,TRUE),"")</f>
        <v/>
      </c>
    </row>
    <row r="61" spans="1:13">
      <c r="A61" s="50" t="str" cm="1">
        <f t="array" aca="1" ref="A61" ca="1">INDIRECT("'積算の内訳（明細入力）'!$A"&amp;(ROW()+6),TRUE)&amp;""</f>
        <v/>
      </c>
      <c r="B61" s="50" t="str" cm="1">
        <f t="array" aca="1" ref="B61" ca="1">INDIRECT("'積算の内訳（明細入力）'!$B"&amp;(ROW()+6),TRUE)&amp;""</f>
        <v/>
      </c>
      <c r="C61" s="50" t="str">
        <f t="shared" ca="1" si="0"/>
        <v/>
      </c>
      <c r="D61" s="50" t="str">
        <f ca="1">IF($C61="","",COUNTIF($C$2:$C61,$C61))</f>
        <v/>
      </c>
      <c r="E61" s="50" t="str">
        <f t="shared" ca="1" si="1"/>
        <v/>
      </c>
      <c r="F61" s="50" t="str">
        <f t="shared" ca="1" si="2"/>
        <v/>
      </c>
      <c r="H61" s="50">
        <f t="shared" ca="1" si="3"/>
        <v>61</v>
      </c>
      <c r="I61" s="50" cm="1">
        <f t="array" aca="1" ref="I61" ca="1">IF(資金計画書!$E$2="資金分配団体",INDIRECT("リストデータ!$A"&amp;H61),INDIRECT("リストデータ!$C"&amp;H61))</f>
        <v>0</v>
      </c>
      <c r="J61" s="50">
        <f t="shared" ca="1" si="4"/>
        <v>2</v>
      </c>
      <c r="K61" s="50" t="str">
        <f t="shared" ca="1" si="5"/>
        <v/>
      </c>
      <c r="L61" s="50" t="str" cm="1">
        <f t="array" aca="1" ref="L61" ca="1">IFERROR(INDIRECT("$E"&amp;$K61,TRUE),"")</f>
        <v/>
      </c>
      <c r="M61" s="50" t="str" cm="1">
        <f t="array" aca="1" ref="M61" ca="1">IFERROR(INDIRECT("$F"&amp;$K61,TRUE),"")</f>
        <v/>
      </c>
    </row>
    <row r="62" spans="1:13">
      <c r="A62" s="50" t="str" cm="1">
        <f t="array" aca="1" ref="A62" ca="1">INDIRECT("'積算の内訳（明細入力）'!$A"&amp;(ROW()+6),TRUE)&amp;""</f>
        <v/>
      </c>
      <c r="B62" s="50" t="str" cm="1">
        <f t="array" aca="1" ref="B62" ca="1">INDIRECT("'積算の内訳（明細入力）'!$B"&amp;(ROW()+6),TRUE)&amp;""</f>
        <v/>
      </c>
      <c r="C62" s="50" t="str">
        <f t="shared" ca="1" si="0"/>
        <v/>
      </c>
      <c r="D62" s="50" t="str">
        <f ca="1">IF($C62="","",COUNTIF($C$2:$C62,$C62))</f>
        <v/>
      </c>
      <c r="E62" s="50" t="str">
        <f t="shared" ca="1" si="1"/>
        <v/>
      </c>
      <c r="F62" s="50" t="str">
        <f t="shared" ca="1" si="2"/>
        <v/>
      </c>
      <c r="H62" s="50">
        <f t="shared" ca="1" si="3"/>
        <v>62</v>
      </c>
      <c r="I62" s="50" cm="1">
        <f t="array" aca="1" ref="I62" ca="1">IF(資金計画書!$E$2="資金分配団体",INDIRECT("リストデータ!$A"&amp;H62),INDIRECT("リストデータ!$C"&amp;H62))</f>
        <v>0</v>
      </c>
      <c r="J62" s="50">
        <f t="shared" ca="1" si="4"/>
        <v>2</v>
      </c>
      <c r="K62" s="50" t="str">
        <f t="shared" ca="1" si="5"/>
        <v/>
      </c>
      <c r="L62" s="50" t="str" cm="1">
        <f t="array" aca="1" ref="L62" ca="1">IFERROR(INDIRECT("$E"&amp;$K62,TRUE),"")</f>
        <v/>
      </c>
      <c r="M62" s="50" t="str" cm="1">
        <f t="array" aca="1" ref="M62" ca="1">IFERROR(INDIRECT("$F"&amp;$K62,TRUE),"")</f>
        <v/>
      </c>
    </row>
    <row r="63" spans="1:13">
      <c r="A63" s="50" t="str" cm="1">
        <f t="array" aca="1" ref="A63" ca="1">INDIRECT("'積算の内訳（明細入力）'!$A"&amp;(ROW()+6),TRUE)&amp;""</f>
        <v/>
      </c>
      <c r="B63" s="50" t="str" cm="1">
        <f t="array" aca="1" ref="B63" ca="1">INDIRECT("'積算の内訳（明細入力）'!$B"&amp;(ROW()+6),TRUE)&amp;""</f>
        <v/>
      </c>
      <c r="C63" s="50" t="str">
        <f t="shared" ca="1" si="0"/>
        <v/>
      </c>
      <c r="D63" s="50" t="str">
        <f ca="1">IF($C63="","",COUNTIF($C$2:$C63,$C63))</f>
        <v/>
      </c>
      <c r="E63" s="50" t="str">
        <f t="shared" ca="1" si="1"/>
        <v/>
      </c>
      <c r="F63" s="50" t="str">
        <f t="shared" ca="1" si="2"/>
        <v/>
      </c>
      <c r="H63" s="50">
        <f t="shared" ca="1" si="3"/>
        <v>63</v>
      </c>
      <c r="I63" s="50" cm="1">
        <f t="array" aca="1" ref="I63" ca="1">IF(資金計画書!$E$2="資金分配団体",INDIRECT("リストデータ!$A"&amp;H63),INDIRECT("リストデータ!$C"&amp;H63))</f>
        <v>0</v>
      </c>
      <c r="J63" s="50">
        <f t="shared" ca="1" si="4"/>
        <v>2</v>
      </c>
      <c r="K63" s="50" t="str">
        <f t="shared" ca="1" si="5"/>
        <v/>
      </c>
      <c r="L63" s="50" t="str" cm="1">
        <f t="array" aca="1" ref="L63" ca="1">IFERROR(INDIRECT("$E"&amp;$K63,TRUE),"")</f>
        <v/>
      </c>
      <c r="M63" s="50" t="str" cm="1">
        <f t="array" aca="1" ref="M63" ca="1">IFERROR(INDIRECT("$F"&amp;$K63,TRUE),"")</f>
        <v/>
      </c>
    </row>
    <row r="64" spans="1:13">
      <c r="A64" s="50" t="str" cm="1">
        <f t="array" aca="1" ref="A64" ca="1">INDIRECT("'積算の内訳（明細入力）'!$A"&amp;(ROW()+6),TRUE)&amp;""</f>
        <v/>
      </c>
      <c r="B64" s="50" t="str" cm="1">
        <f t="array" aca="1" ref="B64" ca="1">INDIRECT("'積算の内訳（明細入力）'!$B"&amp;(ROW()+6),TRUE)&amp;""</f>
        <v/>
      </c>
      <c r="C64" s="50" t="str">
        <f t="shared" ca="1" si="0"/>
        <v/>
      </c>
      <c r="D64" s="50" t="str">
        <f ca="1">IF($C64="","",COUNTIF($C$2:$C64,$C64))</f>
        <v/>
      </c>
      <c r="E64" s="50" t="str">
        <f t="shared" ca="1" si="1"/>
        <v/>
      </c>
      <c r="F64" s="50" t="str">
        <f t="shared" ca="1" si="2"/>
        <v/>
      </c>
      <c r="H64" s="50">
        <f t="shared" ca="1" si="3"/>
        <v>64</v>
      </c>
      <c r="I64" s="50" cm="1">
        <f t="array" aca="1" ref="I64" ca="1">IF(資金計画書!$E$2="資金分配団体",INDIRECT("リストデータ!$A"&amp;H64),INDIRECT("リストデータ!$C"&amp;H64))</f>
        <v>0</v>
      </c>
      <c r="J64" s="50">
        <f t="shared" ca="1" si="4"/>
        <v>2</v>
      </c>
      <c r="K64" s="50" t="str">
        <f t="shared" ca="1" si="5"/>
        <v/>
      </c>
      <c r="L64" s="50" t="str" cm="1">
        <f t="array" aca="1" ref="L64" ca="1">IFERROR(INDIRECT("$E"&amp;$K64,TRUE),"")</f>
        <v/>
      </c>
      <c r="M64" s="50" t="str" cm="1">
        <f t="array" aca="1" ref="M64" ca="1">IFERROR(INDIRECT("$F"&amp;$K64,TRUE),"")</f>
        <v/>
      </c>
    </row>
    <row r="65" spans="1:13">
      <c r="A65" s="50" t="str" cm="1">
        <f t="array" aca="1" ref="A65" ca="1">INDIRECT("'積算の内訳（明細入力）'!$A"&amp;(ROW()+6),TRUE)&amp;""</f>
        <v/>
      </c>
      <c r="B65" s="50" t="str" cm="1">
        <f t="array" aca="1" ref="B65" ca="1">INDIRECT("'積算の内訳（明細入力）'!$B"&amp;(ROW()+6),TRUE)&amp;""</f>
        <v/>
      </c>
      <c r="C65" s="50" t="str">
        <f t="shared" ca="1" si="0"/>
        <v/>
      </c>
      <c r="D65" s="50" t="str">
        <f ca="1">IF($C65="","",COUNTIF($C$2:$C65,$C65))</f>
        <v/>
      </c>
      <c r="E65" s="50" t="str">
        <f t="shared" ca="1" si="1"/>
        <v/>
      </c>
      <c r="F65" s="50" t="str">
        <f t="shared" ca="1" si="2"/>
        <v/>
      </c>
      <c r="H65" s="50">
        <f t="shared" ca="1" si="3"/>
        <v>65</v>
      </c>
      <c r="I65" s="50" cm="1">
        <f t="array" aca="1" ref="I65" ca="1">IF(資金計画書!$E$2="資金分配団体",INDIRECT("リストデータ!$A"&amp;H65),INDIRECT("リストデータ!$C"&amp;H65))</f>
        <v>0</v>
      </c>
      <c r="J65" s="50">
        <f t="shared" ca="1" si="4"/>
        <v>2</v>
      </c>
      <c r="K65" s="50" t="str">
        <f t="shared" ca="1" si="5"/>
        <v/>
      </c>
      <c r="L65" s="50" t="str" cm="1">
        <f t="array" aca="1" ref="L65" ca="1">IFERROR(INDIRECT("$E"&amp;$K65,TRUE),"")</f>
        <v/>
      </c>
      <c r="M65" s="50" t="str" cm="1">
        <f t="array" aca="1" ref="M65" ca="1">IFERROR(INDIRECT("$F"&amp;$K65,TRUE),"")</f>
        <v/>
      </c>
    </row>
    <row r="66" spans="1:13">
      <c r="A66" s="50" t="str" cm="1">
        <f t="array" aca="1" ref="A66" ca="1">INDIRECT("'積算の内訳（明細入力）'!$A"&amp;(ROW()+6),TRUE)&amp;""</f>
        <v/>
      </c>
      <c r="B66" s="50" t="str" cm="1">
        <f t="array" aca="1" ref="B66" ca="1">INDIRECT("'積算の内訳（明細入力）'!$B"&amp;(ROW()+6),TRUE)&amp;""</f>
        <v/>
      </c>
      <c r="C66" s="50" t="str">
        <f t="shared" ca="1" si="0"/>
        <v/>
      </c>
      <c r="D66" s="50" t="str">
        <f ca="1">IF($C66="","",COUNTIF($C$2:$C66,$C66))</f>
        <v/>
      </c>
      <c r="E66" s="50" t="str">
        <f t="shared" ca="1" si="1"/>
        <v/>
      </c>
      <c r="F66" s="50" t="str">
        <f t="shared" ca="1" si="2"/>
        <v/>
      </c>
      <c r="H66" s="50">
        <f t="shared" ca="1" si="3"/>
        <v>66</v>
      </c>
      <c r="I66" s="50" cm="1">
        <f t="array" aca="1" ref="I66" ca="1">IF(資金計画書!$E$2="資金分配団体",INDIRECT("リストデータ!$A"&amp;H66),INDIRECT("リストデータ!$C"&amp;H66))</f>
        <v>0</v>
      </c>
      <c r="J66" s="50">
        <f t="shared" ca="1" si="4"/>
        <v>2</v>
      </c>
      <c r="K66" s="50" t="str">
        <f t="shared" ca="1" si="5"/>
        <v/>
      </c>
      <c r="L66" s="50" t="str" cm="1">
        <f t="array" aca="1" ref="L66" ca="1">IFERROR(INDIRECT("$E"&amp;$K66,TRUE),"")</f>
        <v/>
      </c>
      <c r="M66" s="50" t="str" cm="1">
        <f t="array" aca="1" ref="M66" ca="1">IFERROR(INDIRECT("$F"&amp;$K66,TRUE),"")</f>
        <v/>
      </c>
    </row>
    <row r="67" spans="1:13">
      <c r="A67" s="50" t="str" cm="1">
        <f t="array" aca="1" ref="A67" ca="1">INDIRECT("'積算の内訳（明細入力）'!$A"&amp;(ROW()+6),TRUE)&amp;""</f>
        <v/>
      </c>
      <c r="B67" s="50" t="str" cm="1">
        <f t="array" aca="1" ref="B67" ca="1">INDIRECT("'積算の内訳（明細入力）'!$B"&amp;(ROW()+6),TRUE)&amp;""</f>
        <v/>
      </c>
      <c r="C67" s="50" t="str">
        <f t="shared" ref="C67:C130" ca="1" si="6">A67&amp;B67</f>
        <v/>
      </c>
      <c r="D67" s="50" t="str">
        <f ca="1">IF($C67="","",COUNTIF($C$2:$C67,$C67))</f>
        <v/>
      </c>
      <c r="E67" s="50" t="str">
        <f t="shared" ref="E67:E130" ca="1" si="7">IF(D67=1,A67,"")</f>
        <v/>
      </c>
      <c r="F67" s="50" t="str">
        <f t="shared" ref="F67:F130" ca="1" si="8">IF(D67=1,B67,"")</f>
        <v/>
      </c>
      <c r="H67" s="50">
        <f t="shared" ca="1" si="3"/>
        <v>67</v>
      </c>
      <c r="I67" s="50" cm="1">
        <f t="array" aca="1" ref="I67" ca="1">IF(資金計画書!$E$2="資金分配団体",INDIRECT("リストデータ!$A"&amp;H67),INDIRECT("リストデータ!$C"&amp;H67))</f>
        <v>0</v>
      </c>
      <c r="J67" s="50">
        <f t="shared" ca="1" si="4"/>
        <v>2</v>
      </c>
      <c r="K67" s="50" t="str">
        <f t="shared" ca="1" si="5"/>
        <v/>
      </c>
      <c r="L67" s="50" t="str" cm="1">
        <f t="array" aca="1" ref="L67" ca="1">IFERROR(INDIRECT("$E"&amp;$K67,TRUE),"")</f>
        <v/>
      </c>
      <c r="M67" s="50" t="str" cm="1">
        <f t="array" aca="1" ref="M67" ca="1">IFERROR(INDIRECT("$F"&amp;$K67,TRUE),"")</f>
        <v/>
      </c>
    </row>
    <row r="68" spans="1:13">
      <c r="A68" s="50" t="str" cm="1">
        <f t="array" aca="1" ref="A68" ca="1">INDIRECT("'積算の内訳（明細入力）'!$A"&amp;(ROW()+6),TRUE)&amp;""</f>
        <v/>
      </c>
      <c r="B68" s="50" t="str" cm="1">
        <f t="array" aca="1" ref="B68" ca="1">INDIRECT("'積算の内訳（明細入力）'!$B"&amp;(ROW()+6),TRUE)&amp;""</f>
        <v/>
      </c>
      <c r="C68" s="50" t="str">
        <f t="shared" ca="1" si="6"/>
        <v/>
      </c>
      <c r="D68" s="50" t="str">
        <f ca="1">IF($C68="","",COUNTIF($C$2:$C68,$C68))</f>
        <v/>
      </c>
      <c r="E68" s="50" t="str">
        <f t="shared" ca="1" si="7"/>
        <v/>
      </c>
      <c r="F68" s="50" t="str">
        <f t="shared" ca="1" si="8"/>
        <v/>
      </c>
      <c r="H68" s="50">
        <f t="shared" ref="H68:H131" ca="1" si="9">IF(ISERROR(MATCH($I67,INDIRECT("$E"&amp;($K67+1)&amp;":$E$201",TRUE),0)),H67+1,H67)</f>
        <v>68</v>
      </c>
      <c r="I68" s="50" cm="1">
        <f t="array" aca="1" ref="I68" ca="1">IF(資金計画書!$E$2="資金分配団体",INDIRECT("リストデータ!$A"&amp;H68),INDIRECT("リストデータ!$C"&amp;H68))</f>
        <v>0</v>
      </c>
      <c r="J68" s="50">
        <f t="shared" ref="J68:J131" ca="1" si="10">IF($H67&lt;&gt;$H68,2,$K67+1)</f>
        <v>2</v>
      </c>
      <c r="K68" s="50" t="str">
        <f t="shared" ref="K68:K131" ca="1" si="11">IFERROR(MATCH($I68,INDIRECT("$E"&amp;$J68&amp;":$E$201",TRUE),0)+($J68-1),"")</f>
        <v/>
      </c>
      <c r="L68" s="50" t="str" cm="1">
        <f t="array" aca="1" ref="L68" ca="1">IFERROR(INDIRECT("$E"&amp;$K68,TRUE),"")</f>
        <v/>
      </c>
      <c r="M68" s="50" t="str" cm="1">
        <f t="array" aca="1" ref="M68" ca="1">IFERROR(INDIRECT("$F"&amp;$K68,TRUE),"")</f>
        <v/>
      </c>
    </row>
    <row r="69" spans="1:13">
      <c r="A69" s="50" t="str" cm="1">
        <f t="array" aca="1" ref="A69" ca="1">INDIRECT("'積算の内訳（明細入力）'!$A"&amp;(ROW()+6),TRUE)&amp;""</f>
        <v/>
      </c>
      <c r="B69" s="50" t="str" cm="1">
        <f t="array" aca="1" ref="B69" ca="1">INDIRECT("'積算の内訳（明細入力）'!$B"&amp;(ROW()+6),TRUE)&amp;""</f>
        <v/>
      </c>
      <c r="C69" s="50" t="str">
        <f t="shared" ca="1" si="6"/>
        <v/>
      </c>
      <c r="D69" s="50" t="str">
        <f ca="1">IF($C69="","",COUNTIF($C$2:$C69,$C69))</f>
        <v/>
      </c>
      <c r="E69" s="50" t="str">
        <f t="shared" ca="1" si="7"/>
        <v/>
      </c>
      <c r="F69" s="50" t="str">
        <f t="shared" ca="1" si="8"/>
        <v/>
      </c>
      <c r="H69" s="50">
        <f t="shared" ca="1" si="9"/>
        <v>69</v>
      </c>
      <c r="I69" s="50" cm="1">
        <f t="array" aca="1" ref="I69" ca="1">IF(資金計画書!$E$2="資金分配団体",INDIRECT("リストデータ!$A"&amp;H69),INDIRECT("リストデータ!$C"&amp;H69))</f>
        <v>0</v>
      </c>
      <c r="J69" s="50">
        <f t="shared" ca="1" si="10"/>
        <v>2</v>
      </c>
      <c r="K69" s="50" t="str">
        <f t="shared" ca="1" si="11"/>
        <v/>
      </c>
      <c r="L69" s="50" t="str" cm="1">
        <f t="array" aca="1" ref="L69" ca="1">IFERROR(INDIRECT("$E"&amp;$K69,TRUE),"")</f>
        <v/>
      </c>
      <c r="M69" s="50" t="str" cm="1">
        <f t="array" aca="1" ref="M69" ca="1">IFERROR(INDIRECT("$F"&amp;$K69,TRUE),"")</f>
        <v/>
      </c>
    </row>
    <row r="70" spans="1:13">
      <c r="A70" s="50" t="str" cm="1">
        <f t="array" aca="1" ref="A70" ca="1">INDIRECT("'積算の内訳（明細入力）'!$A"&amp;(ROW()+6),TRUE)&amp;""</f>
        <v/>
      </c>
      <c r="B70" s="50" t="str" cm="1">
        <f t="array" aca="1" ref="B70" ca="1">INDIRECT("'積算の内訳（明細入力）'!$B"&amp;(ROW()+6),TRUE)&amp;""</f>
        <v/>
      </c>
      <c r="C70" s="50" t="str">
        <f t="shared" ca="1" si="6"/>
        <v/>
      </c>
      <c r="D70" s="50" t="str">
        <f ca="1">IF($C70="","",COUNTIF($C$2:$C70,$C70))</f>
        <v/>
      </c>
      <c r="E70" s="50" t="str">
        <f t="shared" ca="1" si="7"/>
        <v/>
      </c>
      <c r="F70" s="50" t="str">
        <f t="shared" ca="1" si="8"/>
        <v/>
      </c>
      <c r="H70" s="50">
        <f t="shared" ca="1" si="9"/>
        <v>70</v>
      </c>
      <c r="I70" s="50" cm="1">
        <f t="array" aca="1" ref="I70" ca="1">IF(資金計画書!$E$2="資金分配団体",INDIRECT("リストデータ!$A"&amp;H70),INDIRECT("リストデータ!$C"&amp;H70))</f>
        <v>0</v>
      </c>
      <c r="J70" s="50">
        <f t="shared" ca="1" si="10"/>
        <v>2</v>
      </c>
      <c r="K70" s="50" t="str">
        <f t="shared" ca="1" si="11"/>
        <v/>
      </c>
      <c r="L70" s="50" t="str" cm="1">
        <f t="array" aca="1" ref="L70" ca="1">IFERROR(INDIRECT("$E"&amp;$K70,TRUE),"")</f>
        <v/>
      </c>
      <c r="M70" s="50" t="str" cm="1">
        <f t="array" aca="1" ref="M70" ca="1">IFERROR(INDIRECT("$F"&amp;$K70,TRUE),"")</f>
        <v/>
      </c>
    </row>
    <row r="71" spans="1:13">
      <c r="A71" s="50" t="str" cm="1">
        <f t="array" aca="1" ref="A71" ca="1">INDIRECT("'積算の内訳（明細入力）'!$A"&amp;(ROW()+6),TRUE)&amp;""</f>
        <v/>
      </c>
      <c r="B71" s="50" t="str" cm="1">
        <f t="array" aca="1" ref="B71" ca="1">INDIRECT("'積算の内訳（明細入力）'!$B"&amp;(ROW()+6),TRUE)&amp;""</f>
        <v/>
      </c>
      <c r="C71" s="50" t="str">
        <f t="shared" ca="1" si="6"/>
        <v/>
      </c>
      <c r="D71" s="50" t="str">
        <f ca="1">IF($C71="","",COUNTIF($C$2:$C71,$C71))</f>
        <v/>
      </c>
      <c r="E71" s="50" t="str">
        <f t="shared" ca="1" si="7"/>
        <v/>
      </c>
      <c r="F71" s="50" t="str">
        <f t="shared" ca="1" si="8"/>
        <v/>
      </c>
      <c r="H71" s="50">
        <f t="shared" ca="1" si="9"/>
        <v>71</v>
      </c>
      <c r="I71" s="50" cm="1">
        <f t="array" aca="1" ref="I71" ca="1">IF(資金計画書!$E$2="資金分配団体",INDIRECT("リストデータ!$A"&amp;H71),INDIRECT("リストデータ!$C"&amp;H71))</f>
        <v>0</v>
      </c>
      <c r="J71" s="50">
        <f t="shared" ca="1" si="10"/>
        <v>2</v>
      </c>
      <c r="K71" s="50" t="str">
        <f t="shared" ca="1" si="11"/>
        <v/>
      </c>
      <c r="L71" s="50" t="str" cm="1">
        <f t="array" aca="1" ref="L71" ca="1">IFERROR(INDIRECT("$E"&amp;$K71,TRUE),"")</f>
        <v/>
      </c>
      <c r="M71" s="50" t="str" cm="1">
        <f t="array" aca="1" ref="M71" ca="1">IFERROR(INDIRECT("$F"&amp;$K71,TRUE),"")</f>
        <v/>
      </c>
    </row>
    <row r="72" spans="1:13">
      <c r="A72" s="50" t="str" cm="1">
        <f t="array" aca="1" ref="A72" ca="1">INDIRECT("'積算の内訳（明細入力）'!$A"&amp;(ROW()+6),TRUE)&amp;""</f>
        <v/>
      </c>
      <c r="B72" s="50" t="str" cm="1">
        <f t="array" aca="1" ref="B72" ca="1">INDIRECT("'積算の内訳（明細入力）'!$B"&amp;(ROW()+6),TRUE)&amp;""</f>
        <v/>
      </c>
      <c r="C72" s="50" t="str">
        <f t="shared" ca="1" si="6"/>
        <v/>
      </c>
      <c r="D72" s="50" t="str">
        <f ca="1">IF($C72="","",COUNTIF($C$2:$C72,$C72))</f>
        <v/>
      </c>
      <c r="E72" s="50" t="str">
        <f t="shared" ca="1" si="7"/>
        <v/>
      </c>
      <c r="F72" s="50" t="str">
        <f t="shared" ca="1" si="8"/>
        <v/>
      </c>
      <c r="H72" s="50">
        <f t="shared" ca="1" si="9"/>
        <v>72</v>
      </c>
      <c r="I72" s="50" cm="1">
        <f t="array" aca="1" ref="I72" ca="1">IF(資金計画書!$E$2="資金分配団体",INDIRECT("リストデータ!$A"&amp;H72),INDIRECT("リストデータ!$C"&amp;H72))</f>
        <v>0</v>
      </c>
      <c r="J72" s="50">
        <f t="shared" ca="1" si="10"/>
        <v>2</v>
      </c>
      <c r="K72" s="50" t="str">
        <f t="shared" ca="1" si="11"/>
        <v/>
      </c>
      <c r="L72" s="50" t="str" cm="1">
        <f t="array" aca="1" ref="L72" ca="1">IFERROR(INDIRECT("$E"&amp;$K72,TRUE),"")</f>
        <v/>
      </c>
      <c r="M72" s="50" t="str" cm="1">
        <f t="array" aca="1" ref="M72" ca="1">IFERROR(INDIRECT("$F"&amp;$K72,TRUE),"")</f>
        <v/>
      </c>
    </row>
    <row r="73" spans="1:13">
      <c r="A73" s="50" t="str" cm="1">
        <f t="array" aca="1" ref="A73" ca="1">INDIRECT("'積算の内訳（明細入力）'!$A"&amp;(ROW()+6),TRUE)&amp;""</f>
        <v/>
      </c>
      <c r="B73" s="50" t="str" cm="1">
        <f t="array" aca="1" ref="B73" ca="1">INDIRECT("'積算の内訳（明細入力）'!$B"&amp;(ROW()+6),TRUE)&amp;""</f>
        <v/>
      </c>
      <c r="C73" s="50" t="str">
        <f t="shared" ca="1" si="6"/>
        <v/>
      </c>
      <c r="D73" s="50" t="str">
        <f ca="1">IF($C73="","",COUNTIF($C$2:$C73,$C73))</f>
        <v/>
      </c>
      <c r="E73" s="50" t="str">
        <f t="shared" ca="1" si="7"/>
        <v/>
      </c>
      <c r="F73" s="50" t="str">
        <f t="shared" ca="1" si="8"/>
        <v/>
      </c>
      <c r="H73" s="50">
        <f t="shared" ca="1" si="9"/>
        <v>73</v>
      </c>
      <c r="I73" s="50" cm="1">
        <f t="array" aca="1" ref="I73" ca="1">IF(資金計画書!$E$2="資金分配団体",INDIRECT("リストデータ!$A"&amp;H73),INDIRECT("リストデータ!$C"&amp;H73))</f>
        <v>0</v>
      </c>
      <c r="J73" s="50">
        <f t="shared" ca="1" si="10"/>
        <v>2</v>
      </c>
      <c r="K73" s="50" t="str">
        <f t="shared" ca="1" si="11"/>
        <v/>
      </c>
      <c r="L73" s="50" t="str" cm="1">
        <f t="array" aca="1" ref="L73" ca="1">IFERROR(INDIRECT("$E"&amp;$K73,TRUE),"")</f>
        <v/>
      </c>
      <c r="M73" s="50" t="str" cm="1">
        <f t="array" aca="1" ref="M73" ca="1">IFERROR(INDIRECT("$F"&amp;$K73,TRUE),"")</f>
        <v/>
      </c>
    </row>
    <row r="74" spans="1:13">
      <c r="A74" s="50" t="str" cm="1">
        <f t="array" aca="1" ref="A74" ca="1">INDIRECT("'積算の内訳（明細入力）'!$A"&amp;(ROW()+6),TRUE)&amp;""</f>
        <v/>
      </c>
      <c r="B74" s="50" t="str" cm="1">
        <f t="array" aca="1" ref="B74" ca="1">INDIRECT("'積算の内訳（明細入力）'!$B"&amp;(ROW()+6),TRUE)&amp;""</f>
        <v/>
      </c>
      <c r="C74" s="50" t="str">
        <f t="shared" ca="1" si="6"/>
        <v/>
      </c>
      <c r="D74" s="50" t="str">
        <f ca="1">IF($C74="","",COUNTIF($C$2:$C74,$C74))</f>
        <v/>
      </c>
      <c r="E74" s="50" t="str">
        <f t="shared" ca="1" si="7"/>
        <v/>
      </c>
      <c r="F74" s="50" t="str">
        <f t="shared" ca="1" si="8"/>
        <v/>
      </c>
      <c r="H74" s="50">
        <f t="shared" ca="1" si="9"/>
        <v>74</v>
      </c>
      <c r="I74" s="50" cm="1">
        <f t="array" aca="1" ref="I74" ca="1">IF(資金計画書!$E$2="資金分配団体",INDIRECT("リストデータ!$A"&amp;H74),INDIRECT("リストデータ!$C"&amp;H74))</f>
        <v>0</v>
      </c>
      <c r="J74" s="50">
        <f t="shared" ca="1" si="10"/>
        <v>2</v>
      </c>
      <c r="K74" s="50" t="str">
        <f t="shared" ca="1" si="11"/>
        <v/>
      </c>
      <c r="L74" s="50" t="str" cm="1">
        <f t="array" aca="1" ref="L74" ca="1">IFERROR(INDIRECT("$E"&amp;$K74,TRUE),"")</f>
        <v/>
      </c>
      <c r="M74" s="50" t="str" cm="1">
        <f t="array" aca="1" ref="M74" ca="1">IFERROR(INDIRECT("$F"&amp;$K74,TRUE),"")</f>
        <v/>
      </c>
    </row>
    <row r="75" spans="1:13">
      <c r="A75" s="50" t="str" cm="1">
        <f t="array" aca="1" ref="A75" ca="1">INDIRECT("'積算の内訳（明細入力）'!$A"&amp;(ROW()+6),TRUE)&amp;""</f>
        <v/>
      </c>
      <c r="B75" s="50" t="str" cm="1">
        <f t="array" aca="1" ref="B75" ca="1">INDIRECT("'積算の内訳（明細入力）'!$B"&amp;(ROW()+6),TRUE)&amp;""</f>
        <v/>
      </c>
      <c r="C75" s="50" t="str">
        <f t="shared" ca="1" si="6"/>
        <v/>
      </c>
      <c r="D75" s="50" t="str">
        <f ca="1">IF($C75="","",COUNTIF($C$2:$C75,$C75))</f>
        <v/>
      </c>
      <c r="E75" s="50" t="str">
        <f t="shared" ca="1" si="7"/>
        <v/>
      </c>
      <c r="F75" s="50" t="str">
        <f t="shared" ca="1" si="8"/>
        <v/>
      </c>
      <c r="H75" s="50">
        <f t="shared" ca="1" si="9"/>
        <v>75</v>
      </c>
      <c r="I75" s="50" cm="1">
        <f t="array" aca="1" ref="I75" ca="1">IF(資金計画書!$E$2="資金分配団体",INDIRECT("リストデータ!$A"&amp;H75),INDIRECT("リストデータ!$C"&amp;H75))</f>
        <v>0</v>
      </c>
      <c r="J75" s="50">
        <f t="shared" ca="1" si="10"/>
        <v>2</v>
      </c>
      <c r="K75" s="50" t="str">
        <f t="shared" ca="1" si="11"/>
        <v/>
      </c>
      <c r="L75" s="50" t="str" cm="1">
        <f t="array" aca="1" ref="L75" ca="1">IFERROR(INDIRECT("$E"&amp;$K75,TRUE),"")</f>
        <v/>
      </c>
      <c r="M75" s="50" t="str" cm="1">
        <f t="array" aca="1" ref="M75" ca="1">IFERROR(INDIRECT("$F"&amp;$K75,TRUE),"")</f>
        <v/>
      </c>
    </row>
    <row r="76" spans="1:13">
      <c r="A76" s="50" t="str" cm="1">
        <f t="array" aca="1" ref="A76" ca="1">INDIRECT("'積算の内訳（明細入力）'!$A"&amp;(ROW()+6),TRUE)&amp;""</f>
        <v/>
      </c>
      <c r="B76" s="50" t="str" cm="1">
        <f t="array" aca="1" ref="B76" ca="1">INDIRECT("'積算の内訳（明細入力）'!$B"&amp;(ROW()+6),TRUE)&amp;""</f>
        <v/>
      </c>
      <c r="C76" s="50" t="str">
        <f t="shared" ca="1" si="6"/>
        <v/>
      </c>
      <c r="D76" s="50" t="str">
        <f ca="1">IF($C76="","",COUNTIF($C$2:$C76,$C76))</f>
        <v/>
      </c>
      <c r="E76" s="50" t="str">
        <f t="shared" ca="1" si="7"/>
        <v/>
      </c>
      <c r="F76" s="50" t="str">
        <f t="shared" ca="1" si="8"/>
        <v/>
      </c>
      <c r="H76" s="50">
        <f t="shared" ca="1" si="9"/>
        <v>76</v>
      </c>
      <c r="I76" s="50" cm="1">
        <f t="array" aca="1" ref="I76" ca="1">IF(資金計画書!$E$2="資金分配団体",INDIRECT("リストデータ!$A"&amp;H76),INDIRECT("リストデータ!$C"&amp;H76))</f>
        <v>0</v>
      </c>
      <c r="J76" s="50">
        <f t="shared" ca="1" si="10"/>
        <v>2</v>
      </c>
      <c r="K76" s="50" t="str">
        <f t="shared" ca="1" si="11"/>
        <v/>
      </c>
      <c r="L76" s="50" t="str" cm="1">
        <f t="array" aca="1" ref="L76" ca="1">IFERROR(INDIRECT("$E"&amp;$K76,TRUE),"")</f>
        <v/>
      </c>
      <c r="M76" s="50" t="str" cm="1">
        <f t="array" aca="1" ref="M76" ca="1">IFERROR(INDIRECT("$F"&amp;$K76,TRUE),"")</f>
        <v/>
      </c>
    </row>
    <row r="77" spans="1:13">
      <c r="A77" s="50" t="str" cm="1">
        <f t="array" aca="1" ref="A77" ca="1">INDIRECT("'積算の内訳（明細入力）'!$A"&amp;(ROW()+6),TRUE)&amp;""</f>
        <v/>
      </c>
      <c r="B77" s="50" t="str" cm="1">
        <f t="array" aca="1" ref="B77" ca="1">INDIRECT("'積算の内訳（明細入力）'!$B"&amp;(ROW()+6),TRUE)&amp;""</f>
        <v/>
      </c>
      <c r="C77" s="50" t="str">
        <f t="shared" ca="1" si="6"/>
        <v/>
      </c>
      <c r="D77" s="50" t="str">
        <f ca="1">IF($C77="","",COUNTIF($C$2:$C77,$C77))</f>
        <v/>
      </c>
      <c r="E77" s="50" t="str">
        <f t="shared" ca="1" si="7"/>
        <v/>
      </c>
      <c r="F77" s="50" t="str">
        <f t="shared" ca="1" si="8"/>
        <v/>
      </c>
      <c r="H77" s="50">
        <f t="shared" ca="1" si="9"/>
        <v>77</v>
      </c>
      <c r="I77" s="50" cm="1">
        <f t="array" aca="1" ref="I77" ca="1">IF(資金計画書!$E$2="資金分配団体",INDIRECT("リストデータ!$A"&amp;H77),INDIRECT("リストデータ!$C"&amp;H77))</f>
        <v>0</v>
      </c>
      <c r="J77" s="50">
        <f t="shared" ca="1" si="10"/>
        <v>2</v>
      </c>
      <c r="K77" s="50" t="str">
        <f t="shared" ca="1" si="11"/>
        <v/>
      </c>
      <c r="L77" s="50" t="str" cm="1">
        <f t="array" aca="1" ref="L77" ca="1">IFERROR(INDIRECT("$E"&amp;$K77,TRUE),"")</f>
        <v/>
      </c>
      <c r="M77" s="50" t="str" cm="1">
        <f t="array" aca="1" ref="M77" ca="1">IFERROR(INDIRECT("$F"&amp;$K77,TRUE),"")</f>
        <v/>
      </c>
    </row>
    <row r="78" spans="1:13">
      <c r="A78" s="50" t="str" cm="1">
        <f t="array" aca="1" ref="A78" ca="1">INDIRECT("'積算の内訳（明細入力）'!$A"&amp;(ROW()+6),TRUE)&amp;""</f>
        <v/>
      </c>
      <c r="B78" s="50" t="str" cm="1">
        <f t="array" aca="1" ref="B78" ca="1">INDIRECT("'積算の内訳（明細入力）'!$B"&amp;(ROW()+6),TRUE)&amp;""</f>
        <v/>
      </c>
      <c r="C78" s="50" t="str">
        <f t="shared" ca="1" si="6"/>
        <v/>
      </c>
      <c r="D78" s="50" t="str">
        <f ca="1">IF($C78="","",COUNTIF($C$2:$C78,$C78))</f>
        <v/>
      </c>
      <c r="E78" s="50" t="str">
        <f t="shared" ca="1" si="7"/>
        <v/>
      </c>
      <c r="F78" s="50" t="str">
        <f t="shared" ca="1" si="8"/>
        <v/>
      </c>
      <c r="H78" s="50">
        <f t="shared" ca="1" si="9"/>
        <v>78</v>
      </c>
      <c r="I78" s="50" cm="1">
        <f t="array" aca="1" ref="I78" ca="1">IF(資金計画書!$E$2="資金分配団体",INDIRECT("リストデータ!$A"&amp;H78),INDIRECT("リストデータ!$C"&amp;H78))</f>
        <v>0</v>
      </c>
      <c r="J78" s="50">
        <f t="shared" ca="1" si="10"/>
        <v>2</v>
      </c>
      <c r="K78" s="50" t="str">
        <f t="shared" ca="1" si="11"/>
        <v/>
      </c>
      <c r="L78" s="50" t="str" cm="1">
        <f t="array" aca="1" ref="L78" ca="1">IFERROR(INDIRECT("$E"&amp;$K78,TRUE),"")</f>
        <v/>
      </c>
      <c r="M78" s="50" t="str" cm="1">
        <f t="array" aca="1" ref="M78" ca="1">IFERROR(INDIRECT("$F"&amp;$K78,TRUE),"")</f>
        <v/>
      </c>
    </row>
    <row r="79" spans="1:13">
      <c r="A79" s="50" t="str" cm="1">
        <f t="array" aca="1" ref="A79" ca="1">INDIRECT("'積算の内訳（明細入力）'!$A"&amp;(ROW()+6),TRUE)&amp;""</f>
        <v/>
      </c>
      <c r="B79" s="50" t="str" cm="1">
        <f t="array" aca="1" ref="B79" ca="1">INDIRECT("'積算の内訳（明細入力）'!$B"&amp;(ROW()+6),TRUE)&amp;""</f>
        <v/>
      </c>
      <c r="C79" s="50" t="str">
        <f t="shared" ca="1" si="6"/>
        <v/>
      </c>
      <c r="D79" s="50" t="str">
        <f ca="1">IF($C79="","",COUNTIF($C$2:$C79,$C79))</f>
        <v/>
      </c>
      <c r="E79" s="50" t="str">
        <f t="shared" ca="1" si="7"/>
        <v/>
      </c>
      <c r="F79" s="50" t="str">
        <f t="shared" ca="1" si="8"/>
        <v/>
      </c>
      <c r="H79" s="50">
        <f t="shared" ca="1" si="9"/>
        <v>79</v>
      </c>
      <c r="I79" s="50" cm="1">
        <f t="array" aca="1" ref="I79" ca="1">IF(資金計画書!$E$2="資金分配団体",INDIRECT("リストデータ!$A"&amp;H79),INDIRECT("リストデータ!$C"&amp;H79))</f>
        <v>0</v>
      </c>
      <c r="J79" s="50">
        <f t="shared" ca="1" si="10"/>
        <v>2</v>
      </c>
      <c r="K79" s="50" t="str">
        <f t="shared" ca="1" si="11"/>
        <v/>
      </c>
      <c r="L79" s="50" t="str" cm="1">
        <f t="array" aca="1" ref="L79" ca="1">IFERROR(INDIRECT("$E"&amp;$K79,TRUE),"")</f>
        <v/>
      </c>
      <c r="M79" s="50" t="str" cm="1">
        <f t="array" aca="1" ref="M79" ca="1">IFERROR(INDIRECT("$F"&amp;$K79,TRUE),"")</f>
        <v/>
      </c>
    </row>
    <row r="80" spans="1:13">
      <c r="A80" s="50" t="str" cm="1">
        <f t="array" aca="1" ref="A80" ca="1">INDIRECT("'積算の内訳（明細入力）'!$A"&amp;(ROW()+6),TRUE)&amp;""</f>
        <v/>
      </c>
      <c r="B80" s="50" t="str" cm="1">
        <f t="array" aca="1" ref="B80" ca="1">INDIRECT("'積算の内訳（明細入力）'!$B"&amp;(ROW()+6),TRUE)&amp;""</f>
        <v/>
      </c>
      <c r="C80" s="50" t="str">
        <f t="shared" ca="1" si="6"/>
        <v/>
      </c>
      <c r="D80" s="50" t="str">
        <f ca="1">IF($C80="","",COUNTIF($C$2:$C80,$C80))</f>
        <v/>
      </c>
      <c r="E80" s="50" t="str">
        <f t="shared" ca="1" si="7"/>
        <v/>
      </c>
      <c r="F80" s="50" t="str">
        <f t="shared" ca="1" si="8"/>
        <v/>
      </c>
      <c r="H80" s="50">
        <f t="shared" ca="1" si="9"/>
        <v>80</v>
      </c>
      <c r="I80" s="50" cm="1">
        <f t="array" aca="1" ref="I80" ca="1">IF(資金計画書!$E$2="資金分配団体",INDIRECT("リストデータ!$A"&amp;H80),INDIRECT("リストデータ!$C"&amp;H80))</f>
        <v>0</v>
      </c>
      <c r="J80" s="50">
        <f t="shared" ca="1" si="10"/>
        <v>2</v>
      </c>
      <c r="K80" s="50" t="str">
        <f t="shared" ca="1" si="11"/>
        <v/>
      </c>
      <c r="L80" s="50" t="str" cm="1">
        <f t="array" aca="1" ref="L80" ca="1">IFERROR(INDIRECT("$E"&amp;$K80,TRUE),"")</f>
        <v/>
      </c>
      <c r="M80" s="50" t="str" cm="1">
        <f t="array" aca="1" ref="M80" ca="1">IFERROR(INDIRECT("$F"&amp;$K80,TRUE),"")</f>
        <v/>
      </c>
    </row>
    <row r="81" spans="1:13">
      <c r="A81" s="50" t="str" cm="1">
        <f t="array" aca="1" ref="A81" ca="1">INDIRECT("'積算の内訳（明細入力）'!$A"&amp;(ROW()+6),TRUE)&amp;""</f>
        <v/>
      </c>
      <c r="B81" s="50" t="str" cm="1">
        <f t="array" aca="1" ref="B81" ca="1">INDIRECT("'積算の内訳（明細入力）'!$B"&amp;(ROW()+6),TRUE)&amp;""</f>
        <v/>
      </c>
      <c r="C81" s="50" t="str">
        <f t="shared" ca="1" si="6"/>
        <v/>
      </c>
      <c r="D81" s="50" t="str">
        <f ca="1">IF($C81="","",COUNTIF($C$2:$C81,$C81))</f>
        <v/>
      </c>
      <c r="E81" s="50" t="str">
        <f t="shared" ca="1" si="7"/>
        <v/>
      </c>
      <c r="F81" s="50" t="str">
        <f t="shared" ca="1" si="8"/>
        <v/>
      </c>
      <c r="H81" s="50">
        <f t="shared" ca="1" si="9"/>
        <v>81</v>
      </c>
      <c r="I81" s="50" cm="1">
        <f t="array" aca="1" ref="I81" ca="1">IF(資金計画書!$E$2="資金分配団体",INDIRECT("リストデータ!$A"&amp;H81),INDIRECT("リストデータ!$C"&amp;H81))</f>
        <v>0</v>
      </c>
      <c r="J81" s="50">
        <f t="shared" ca="1" si="10"/>
        <v>2</v>
      </c>
      <c r="K81" s="50" t="str">
        <f t="shared" ca="1" si="11"/>
        <v/>
      </c>
      <c r="L81" s="50" t="str" cm="1">
        <f t="array" aca="1" ref="L81" ca="1">IFERROR(INDIRECT("$E"&amp;$K81,TRUE),"")</f>
        <v/>
      </c>
      <c r="M81" s="50" t="str" cm="1">
        <f t="array" aca="1" ref="M81" ca="1">IFERROR(INDIRECT("$F"&amp;$K81,TRUE),"")</f>
        <v/>
      </c>
    </row>
    <row r="82" spans="1:13">
      <c r="A82" s="50" t="str" cm="1">
        <f t="array" aca="1" ref="A82" ca="1">INDIRECT("'積算の内訳（明細入力）'!$A"&amp;(ROW()+6),TRUE)&amp;""</f>
        <v/>
      </c>
      <c r="B82" s="50" t="str" cm="1">
        <f t="array" aca="1" ref="B82" ca="1">INDIRECT("'積算の内訳（明細入力）'!$B"&amp;(ROW()+6),TRUE)&amp;""</f>
        <v/>
      </c>
      <c r="C82" s="50" t="str">
        <f t="shared" ca="1" si="6"/>
        <v/>
      </c>
      <c r="D82" s="50" t="str">
        <f ca="1">IF($C82="","",COUNTIF($C$2:$C82,$C82))</f>
        <v/>
      </c>
      <c r="E82" s="50" t="str">
        <f t="shared" ca="1" si="7"/>
        <v/>
      </c>
      <c r="F82" s="50" t="str">
        <f t="shared" ca="1" si="8"/>
        <v/>
      </c>
      <c r="H82" s="50">
        <f t="shared" ca="1" si="9"/>
        <v>82</v>
      </c>
      <c r="I82" s="50" cm="1">
        <f t="array" aca="1" ref="I82" ca="1">IF(資金計画書!$E$2="資金分配団体",INDIRECT("リストデータ!$A"&amp;H82),INDIRECT("リストデータ!$C"&amp;H82))</f>
        <v>0</v>
      </c>
      <c r="J82" s="50">
        <f t="shared" ca="1" si="10"/>
        <v>2</v>
      </c>
      <c r="K82" s="50" t="str">
        <f t="shared" ca="1" si="11"/>
        <v/>
      </c>
      <c r="L82" s="50" t="str" cm="1">
        <f t="array" aca="1" ref="L82" ca="1">IFERROR(INDIRECT("$E"&amp;$K82,TRUE),"")</f>
        <v/>
      </c>
      <c r="M82" s="50" t="str" cm="1">
        <f t="array" aca="1" ref="M82" ca="1">IFERROR(INDIRECT("$F"&amp;$K82,TRUE),"")</f>
        <v/>
      </c>
    </row>
    <row r="83" spans="1:13">
      <c r="A83" s="50" t="str" cm="1">
        <f t="array" aca="1" ref="A83" ca="1">INDIRECT("'積算の内訳（明細入力）'!$A"&amp;(ROW()+6),TRUE)&amp;""</f>
        <v/>
      </c>
      <c r="B83" s="50" t="str" cm="1">
        <f t="array" aca="1" ref="B83" ca="1">INDIRECT("'積算の内訳（明細入力）'!$B"&amp;(ROW()+6),TRUE)&amp;""</f>
        <v/>
      </c>
      <c r="C83" s="50" t="str">
        <f t="shared" ca="1" si="6"/>
        <v/>
      </c>
      <c r="D83" s="50" t="str">
        <f ca="1">IF($C83="","",COUNTIF($C$2:$C83,$C83))</f>
        <v/>
      </c>
      <c r="E83" s="50" t="str">
        <f t="shared" ca="1" si="7"/>
        <v/>
      </c>
      <c r="F83" s="50" t="str">
        <f t="shared" ca="1" si="8"/>
        <v/>
      </c>
      <c r="H83" s="50">
        <f t="shared" ca="1" si="9"/>
        <v>83</v>
      </c>
      <c r="I83" s="50" cm="1">
        <f t="array" aca="1" ref="I83" ca="1">IF(資金計画書!$E$2="資金分配団体",INDIRECT("リストデータ!$A"&amp;H83),INDIRECT("リストデータ!$C"&amp;H83))</f>
        <v>0</v>
      </c>
      <c r="J83" s="50">
        <f t="shared" ca="1" si="10"/>
        <v>2</v>
      </c>
      <c r="K83" s="50" t="str">
        <f t="shared" ca="1" si="11"/>
        <v/>
      </c>
      <c r="L83" s="50" t="str" cm="1">
        <f t="array" aca="1" ref="L83" ca="1">IFERROR(INDIRECT("$E"&amp;$K83,TRUE),"")</f>
        <v/>
      </c>
      <c r="M83" s="50" t="str" cm="1">
        <f t="array" aca="1" ref="M83" ca="1">IFERROR(INDIRECT("$F"&amp;$K83,TRUE),"")</f>
        <v/>
      </c>
    </row>
    <row r="84" spans="1:13">
      <c r="A84" s="50" t="str" cm="1">
        <f t="array" aca="1" ref="A84" ca="1">INDIRECT("'積算の内訳（明細入力）'!$A"&amp;(ROW()+6),TRUE)&amp;""</f>
        <v/>
      </c>
      <c r="B84" s="50" t="str" cm="1">
        <f t="array" aca="1" ref="B84" ca="1">INDIRECT("'積算の内訳（明細入力）'!$B"&amp;(ROW()+6),TRUE)&amp;""</f>
        <v/>
      </c>
      <c r="C84" s="50" t="str">
        <f t="shared" ca="1" si="6"/>
        <v/>
      </c>
      <c r="D84" s="50" t="str">
        <f ca="1">IF($C84="","",COUNTIF($C$2:$C84,$C84))</f>
        <v/>
      </c>
      <c r="E84" s="50" t="str">
        <f t="shared" ca="1" si="7"/>
        <v/>
      </c>
      <c r="F84" s="50" t="str">
        <f t="shared" ca="1" si="8"/>
        <v/>
      </c>
      <c r="H84" s="50">
        <f t="shared" ca="1" si="9"/>
        <v>84</v>
      </c>
      <c r="I84" s="50" cm="1">
        <f t="array" aca="1" ref="I84" ca="1">IF(資金計画書!$E$2="資金分配団体",INDIRECT("リストデータ!$A"&amp;H84),INDIRECT("リストデータ!$C"&amp;H84))</f>
        <v>0</v>
      </c>
      <c r="J84" s="50">
        <f t="shared" ca="1" si="10"/>
        <v>2</v>
      </c>
      <c r="K84" s="50" t="str">
        <f t="shared" ca="1" si="11"/>
        <v/>
      </c>
      <c r="L84" s="50" t="str" cm="1">
        <f t="array" aca="1" ref="L84" ca="1">IFERROR(INDIRECT("$E"&amp;$K84,TRUE),"")</f>
        <v/>
      </c>
      <c r="M84" s="50" t="str" cm="1">
        <f t="array" aca="1" ref="M84" ca="1">IFERROR(INDIRECT("$F"&amp;$K84,TRUE),"")</f>
        <v/>
      </c>
    </row>
    <row r="85" spans="1:13">
      <c r="A85" s="50" t="str" cm="1">
        <f t="array" aca="1" ref="A85" ca="1">INDIRECT("'積算の内訳（明細入力）'!$A"&amp;(ROW()+6),TRUE)&amp;""</f>
        <v/>
      </c>
      <c r="B85" s="50" t="str" cm="1">
        <f t="array" aca="1" ref="B85" ca="1">INDIRECT("'積算の内訳（明細入力）'!$B"&amp;(ROW()+6),TRUE)&amp;""</f>
        <v/>
      </c>
      <c r="C85" s="50" t="str">
        <f t="shared" ca="1" si="6"/>
        <v/>
      </c>
      <c r="D85" s="50" t="str">
        <f ca="1">IF($C85="","",COUNTIF($C$2:$C85,$C85))</f>
        <v/>
      </c>
      <c r="E85" s="50" t="str">
        <f t="shared" ca="1" si="7"/>
        <v/>
      </c>
      <c r="F85" s="50" t="str">
        <f t="shared" ca="1" si="8"/>
        <v/>
      </c>
      <c r="H85" s="50">
        <f t="shared" ca="1" si="9"/>
        <v>85</v>
      </c>
      <c r="I85" s="50" cm="1">
        <f t="array" aca="1" ref="I85" ca="1">IF(資金計画書!$E$2="資金分配団体",INDIRECT("リストデータ!$A"&amp;H85),INDIRECT("リストデータ!$C"&amp;H85))</f>
        <v>0</v>
      </c>
      <c r="J85" s="50">
        <f t="shared" ca="1" si="10"/>
        <v>2</v>
      </c>
      <c r="K85" s="50" t="str">
        <f t="shared" ca="1" si="11"/>
        <v/>
      </c>
      <c r="L85" s="50" t="str" cm="1">
        <f t="array" aca="1" ref="L85" ca="1">IFERROR(INDIRECT("$E"&amp;$K85,TRUE),"")</f>
        <v/>
      </c>
      <c r="M85" s="50" t="str" cm="1">
        <f t="array" aca="1" ref="M85" ca="1">IFERROR(INDIRECT("$F"&amp;$K85,TRUE),"")</f>
        <v/>
      </c>
    </row>
    <row r="86" spans="1:13">
      <c r="A86" s="50" t="str" cm="1">
        <f t="array" aca="1" ref="A86" ca="1">INDIRECT("'積算の内訳（明細入力）'!$A"&amp;(ROW()+6),TRUE)&amp;""</f>
        <v/>
      </c>
      <c r="B86" s="50" t="str" cm="1">
        <f t="array" aca="1" ref="B86" ca="1">INDIRECT("'積算の内訳（明細入力）'!$B"&amp;(ROW()+6),TRUE)&amp;""</f>
        <v/>
      </c>
      <c r="C86" s="50" t="str">
        <f t="shared" ca="1" si="6"/>
        <v/>
      </c>
      <c r="D86" s="50" t="str">
        <f ca="1">IF($C86="","",COUNTIF($C$2:$C86,$C86))</f>
        <v/>
      </c>
      <c r="E86" s="50" t="str">
        <f t="shared" ca="1" si="7"/>
        <v/>
      </c>
      <c r="F86" s="50" t="str">
        <f t="shared" ca="1" si="8"/>
        <v/>
      </c>
      <c r="H86" s="50">
        <f t="shared" ca="1" si="9"/>
        <v>86</v>
      </c>
      <c r="I86" s="50" cm="1">
        <f t="array" aca="1" ref="I86" ca="1">IF(資金計画書!$E$2="資金分配団体",INDIRECT("リストデータ!$A"&amp;H86),INDIRECT("リストデータ!$C"&amp;H86))</f>
        <v>0</v>
      </c>
      <c r="J86" s="50">
        <f t="shared" ca="1" si="10"/>
        <v>2</v>
      </c>
      <c r="K86" s="50" t="str">
        <f t="shared" ca="1" si="11"/>
        <v/>
      </c>
      <c r="L86" s="50" t="str" cm="1">
        <f t="array" aca="1" ref="L86" ca="1">IFERROR(INDIRECT("$E"&amp;$K86,TRUE),"")</f>
        <v/>
      </c>
      <c r="M86" s="50" t="str" cm="1">
        <f t="array" aca="1" ref="M86" ca="1">IFERROR(INDIRECT("$F"&amp;$K86,TRUE),"")</f>
        <v/>
      </c>
    </row>
    <row r="87" spans="1:13">
      <c r="A87" s="50" t="str" cm="1">
        <f t="array" aca="1" ref="A87" ca="1">INDIRECT("'積算の内訳（明細入力）'!$A"&amp;(ROW()+6),TRUE)&amp;""</f>
        <v/>
      </c>
      <c r="B87" s="50" t="str" cm="1">
        <f t="array" aca="1" ref="B87" ca="1">INDIRECT("'積算の内訳（明細入力）'!$B"&amp;(ROW()+6),TRUE)&amp;""</f>
        <v/>
      </c>
      <c r="C87" s="50" t="str">
        <f t="shared" ca="1" si="6"/>
        <v/>
      </c>
      <c r="D87" s="50" t="str">
        <f ca="1">IF($C87="","",COUNTIF($C$2:$C87,$C87))</f>
        <v/>
      </c>
      <c r="E87" s="50" t="str">
        <f t="shared" ca="1" si="7"/>
        <v/>
      </c>
      <c r="F87" s="50" t="str">
        <f t="shared" ca="1" si="8"/>
        <v/>
      </c>
      <c r="H87" s="50">
        <f t="shared" ca="1" si="9"/>
        <v>87</v>
      </c>
      <c r="I87" s="50" cm="1">
        <f t="array" aca="1" ref="I87" ca="1">IF(資金計画書!$E$2="資金分配団体",INDIRECT("リストデータ!$A"&amp;H87),INDIRECT("リストデータ!$C"&amp;H87))</f>
        <v>0</v>
      </c>
      <c r="J87" s="50">
        <f t="shared" ca="1" si="10"/>
        <v>2</v>
      </c>
      <c r="K87" s="50" t="str">
        <f t="shared" ca="1" si="11"/>
        <v/>
      </c>
      <c r="L87" s="50" t="str" cm="1">
        <f t="array" aca="1" ref="L87" ca="1">IFERROR(INDIRECT("$E"&amp;$K87,TRUE),"")</f>
        <v/>
      </c>
      <c r="M87" s="50" t="str" cm="1">
        <f t="array" aca="1" ref="M87" ca="1">IFERROR(INDIRECT("$F"&amp;$K87,TRUE),"")</f>
        <v/>
      </c>
    </row>
    <row r="88" spans="1:13">
      <c r="A88" s="50" t="str" cm="1">
        <f t="array" aca="1" ref="A88" ca="1">INDIRECT("'積算の内訳（明細入力）'!$A"&amp;(ROW()+6),TRUE)&amp;""</f>
        <v/>
      </c>
      <c r="B88" s="50" t="str" cm="1">
        <f t="array" aca="1" ref="B88" ca="1">INDIRECT("'積算の内訳（明細入力）'!$B"&amp;(ROW()+6),TRUE)&amp;""</f>
        <v/>
      </c>
      <c r="C88" s="50" t="str">
        <f t="shared" ca="1" si="6"/>
        <v/>
      </c>
      <c r="D88" s="50" t="str">
        <f ca="1">IF($C88="","",COUNTIF($C$2:$C88,$C88))</f>
        <v/>
      </c>
      <c r="E88" s="50" t="str">
        <f t="shared" ca="1" si="7"/>
        <v/>
      </c>
      <c r="F88" s="50" t="str">
        <f t="shared" ca="1" si="8"/>
        <v/>
      </c>
      <c r="H88" s="50">
        <f t="shared" ca="1" si="9"/>
        <v>88</v>
      </c>
      <c r="I88" s="50" cm="1">
        <f t="array" aca="1" ref="I88" ca="1">IF(資金計画書!$E$2="資金分配団体",INDIRECT("リストデータ!$A"&amp;H88),INDIRECT("リストデータ!$C"&amp;H88))</f>
        <v>0</v>
      </c>
      <c r="J88" s="50">
        <f t="shared" ca="1" si="10"/>
        <v>2</v>
      </c>
      <c r="K88" s="50" t="str">
        <f t="shared" ca="1" si="11"/>
        <v/>
      </c>
      <c r="L88" s="50" t="str" cm="1">
        <f t="array" aca="1" ref="L88" ca="1">IFERROR(INDIRECT("$E"&amp;$K88,TRUE),"")</f>
        <v/>
      </c>
      <c r="M88" s="50" t="str" cm="1">
        <f t="array" aca="1" ref="M88" ca="1">IFERROR(INDIRECT("$F"&amp;$K88,TRUE),"")</f>
        <v/>
      </c>
    </row>
    <row r="89" spans="1:13">
      <c r="A89" s="50" t="str" cm="1">
        <f t="array" aca="1" ref="A89" ca="1">INDIRECT("'積算の内訳（明細入力）'!$A"&amp;(ROW()+6),TRUE)&amp;""</f>
        <v/>
      </c>
      <c r="B89" s="50" t="str" cm="1">
        <f t="array" aca="1" ref="B89" ca="1">INDIRECT("'積算の内訳（明細入力）'!$B"&amp;(ROW()+6),TRUE)&amp;""</f>
        <v/>
      </c>
      <c r="C89" s="50" t="str">
        <f t="shared" ca="1" si="6"/>
        <v/>
      </c>
      <c r="D89" s="50" t="str">
        <f ca="1">IF($C89="","",COUNTIF($C$2:$C89,$C89))</f>
        <v/>
      </c>
      <c r="E89" s="50" t="str">
        <f t="shared" ca="1" si="7"/>
        <v/>
      </c>
      <c r="F89" s="50" t="str">
        <f t="shared" ca="1" si="8"/>
        <v/>
      </c>
      <c r="H89" s="50">
        <f t="shared" ca="1" si="9"/>
        <v>89</v>
      </c>
      <c r="I89" s="50" cm="1">
        <f t="array" aca="1" ref="I89" ca="1">IF(資金計画書!$E$2="資金分配団体",INDIRECT("リストデータ!$A"&amp;H89),INDIRECT("リストデータ!$C"&amp;H89))</f>
        <v>0</v>
      </c>
      <c r="J89" s="50">
        <f t="shared" ca="1" si="10"/>
        <v>2</v>
      </c>
      <c r="K89" s="50" t="str">
        <f t="shared" ca="1" si="11"/>
        <v/>
      </c>
      <c r="L89" s="50" t="str" cm="1">
        <f t="array" aca="1" ref="L89" ca="1">IFERROR(INDIRECT("$E"&amp;$K89,TRUE),"")</f>
        <v/>
      </c>
      <c r="M89" s="50" t="str" cm="1">
        <f t="array" aca="1" ref="M89" ca="1">IFERROR(INDIRECT("$F"&amp;$K89,TRUE),"")</f>
        <v/>
      </c>
    </row>
    <row r="90" spans="1:13">
      <c r="A90" s="50" t="str" cm="1">
        <f t="array" aca="1" ref="A90" ca="1">INDIRECT("'積算の内訳（明細入力）'!$A"&amp;(ROW()+6),TRUE)&amp;""</f>
        <v/>
      </c>
      <c r="B90" s="50" t="str" cm="1">
        <f t="array" aca="1" ref="B90" ca="1">INDIRECT("'積算の内訳（明細入力）'!$B"&amp;(ROW()+6),TRUE)&amp;""</f>
        <v/>
      </c>
      <c r="C90" s="50" t="str">
        <f t="shared" ca="1" si="6"/>
        <v/>
      </c>
      <c r="D90" s="50" t="str">
        <f ca="1">IF($C90="","",COUNTIF($C$2:$C90,$C90))</f>
        <v/>
      </c>
      <c r="E90" s="50" t="str">
        <f t="shared" ca="1" si="7"/>
        <v/>
      </c>
      <c r="F90" s="50" t="str">
        <f t="shared" ca="1" si="8"/>
        <v/>
      </c>
      <c r="H90" s="50">
        <f t="shared" ca="1" si="9"/>
        <v>90</v>
      </c>
      <c r="I90" s="50" cm="1">
        <f t="array" aca="1" ref="I90" ca="1">IF(資金計画書!$E$2="資金分配団体",INDIRECT("リストデータ!$A"&amp;H90),INDIRECT("リストデータ!$C"&amp;H90))</f>
        <v>0</v>
      </c>
      <c r="J90" s="50">
        <f t="shared" ca="1" si="10"/>
        <v>2</v>
      </c>
      <c r="K90" s="50" t="str">
        <f t="shared" ca="1" si="11"/>
        <v/>
      </c>
      <c r="L90" s="50" t="str" cm="1">
        <f t="array" aca="1" ref="L90" ca="1">IFERROR(INDIRECT("$E"&amp;$K90,TRUE),"")</f>
        <v/>
      </c>
      <c r="M90" s="50" t="str" cm="1">
        <f t="array" aca="1" ref="M90" ca="1">IFERROR(INDIRECT("$F"&amp;$K90,TRUE),"")</f>
        <v/>
      </c>
    </row>
    <row r="91" spans="1:13">
      <c r="A91" s="50" t="str" cm="1">
        <f t="array" aca="1" ref="A91" ca="1">INDIRECT("'積算の内訳（明細入力）'!$A"&amp;(ROW()+6),TRUE)&amp;""</f>
        <v/>
      </c>
      <c r="B91" s="50" t="str" cm="1">
        <f t="array" aca="1" ref="B91" ca="1">INDIRECT("'積算の内訳（明細入力）'!$B"&amp;(ROW()+6),TRUE)&amp;""</f>
        <v/>
      </c>
      <c r="C91" s="50" t="str">
        <f t="shared" ca="1" si="6"/>
        <v/>
      </c>
      <c r="D91" s="50" t="str">
        <f ca="1">IF($C91="","",COUNTIF($C$2:$C91,$C91))</f>
        <v/>
      </c>
      <c r="E91" s="50" t="str">
        <f t="shared" ca="1" si="7"/>
        <v/>
      </c>
      <c r="F91" s="50" t="str">
        <f t="shared" ca="1" si="8"/>
        <v/>
      </c>
      <c r="H91" s="50">
        <f t="shared" ca="1" si="9"/>
        <v>91</v>
      </c>
      <c r="I91" s="50" cm="1">
        <f t="array" aca="1" ref="I91" ca="1">IF(資金計画書!$E$2="資金分配団体",INDIRECT("リストデータ!$A"&amp;H91),INDIRECT("リストデータ!$C"&amp;H91))</f>
        <v>0</v>
      </c>
      <c r="J91" s="50">
        <f t="shared" ca="1" si="10"/>
        <v>2</v>
      </c>
      <c r="K91" s="50" t="str">
        <f t="shared" ca="1" si="11"/>
        <v/>
      </c>
      <c r="L91" s="50" t="str" cm="1">
        <f t="array" aca="1" ref="L91" ca="1">IFERROR(INDIRECT("$E"&amp;$K91,TRUE),"")</f>
        <v/>
      </c>
      <c r="M91" s="50" t="str" cm="1">
        <f t="array" aca="1" ref="M91" ca="1">IFERROR(INDIRECT("$F"&amp;$K91,TRUE),"")</f>
        <v/>
      </c>
    </row>
    <row r="92" spans="1:13">
      <c r="A92" s="50" t="str" cm="1">
        <f t="array" aca="1" ref="A92" ca="1">INDIRECT("'積算の内訳（明細入力）'!$A"&amp;(ROW()+6),TRUE)&amp;""</f>
        <v/>
      </c>
      <c r="B92" s="50" t="str" cm="1">
        <f t="array" aca="1" ref="B92" ca="1">INDIRECT("'積算の内訳（明細入力）'!$B"&amp;(ROW()+6),TRUE)&amp;""</f>
        <v/>
      </c>
      <c r="C92" s="50" t="str">
        <f t="shared" ca="1" si="6"/>
        <v/>
      </c>
      <c r="D92" s="50" t="str">
        <f ca="1">IF($C92="","",COUNTIF($C$2:$C92,$C92))</f>
        <v/>
      </c>
      <c r="E92" s="50" t="str">
        <f t="shared" ca="1" si="7"/>
        <v/>
      </c>
      <c r="F92" s="50" t="str">
        <f t="shared" ca="1" si="8"/>
        <v/>
      </c>
      <c r="H92" s="50">
        <f t="shared" ca="1" si="9"/>
        <v>92</v>
      </c>
      <c r="I92" s="50" cm="1">
        <f t="array" aca="1" ref="I92" ca="1">IF(資金計画書!$E$2="資金分配団体",INDIRECT("リストデータ!$A"&amp;H92),INDIRECT("リストデータ!$C"&amp;H92))</f>
        <v>0</v>
      </c>
      <c r="J92" s="50">
        <f t="shared" ca="1" si="10"/>
        <v>2</v>
      </c>
      <c r="K92" s="50" t="str">
        <f t="shared" ca="1" si="11"/>
        <v/>
      </c>
      <c r="L92" s="50" t="str" cm="1">
        <f t="array" aca="1" ref="L92" ca="1">IFERROR(INDIRECT("$E"&amp;$K92,TRUE),"")</f>
        <v/>
      </c>
      <c r="M92" s="50" t="str" cm="1">
        <f t="array" aca="1" ref="M92" ca="1">IFERROR(INDIRECT("$F"&amp;$K92,TRUE),"")</f>
        <v/>
      </c>
    </row>
    <row r="93" spans="1:13">
      <c r="A93" s="50" t="str" cm="1">
        <f t="array" aca="1" ref="A93" ca="1">INDIRECT("'積算の内訳（明細入力）'!$A"&amp;(ROW()+6),TRUE)&amp;""</f>
        <v/>
      </c>
      <c r="B93" s="50" t="str" cm="1">
        <f t="array" aca="1" ref="B93" ca="1">INDIRECT("'積算の内訳（明細入力）'!$B"&amp;(ROW()+6),TRUE)&amp;""</f>
        <v/>
      </c>
      <c r="C93" s="50" t="str">
        <f t="shared" ca="1" si="6"/>
        <v/>
      </c>
      <c r="D93" s="50" t="str">
        <f ca="1">IF($C93="","",COUNTIF($C$2:$C93,$C93))</f>
        <v/>
      </c>
      <c r="E93" s="50" t="str">
        <f t="shared" ca="1" si="7"/>
        <v/>
      </c>
      <c r="F93" s="50" t="str">
        <f t="shared" ca="1" si="8"/>
        <v/>
      </c>
      <c r="H93" s="50">
        <f t="shared" ca="1" si="9"/>
        <v>93</v>
      </c>
      <c r="I93" s="50" cm="1">
        <f t="array" aca="1" ref="I93" ca="1">IF(資金計画書!$E$2="資金分配団体",INDIRECT("リストデータ!$A"&amp;H93),INDIRECT("リストデータ!$C"&amp;H93))</f>
        <v>0</v>
      </c>
      <c r="J93" s="50">
        <f t="shared" ca="1" si="10"/>
        <v>2</v>
      </c>
      <c r="K93" s="50" t="str">
        <f t="shared" ca="1" si="11"/>
        <v/>
      </c>
      <c r="L93" s="50" t="str" cm="1">
        <f t="array" aca="1" ref="L93" ca="1">IFERROR(INDIRECT("$E"&amp;$K93,TRUE),"")</f>
        <v/>
      </c>
      <c r="M93" s="50" t="str" cm="1">
        <f t="array" aca="1" ref="M93" ca="1">IFERROR(INDIRECT("$F"&amp;$K93,TRUE),"")</f>
        <v/>
      </c>
    </row>
    <row r="94" spans="1:13">
      <c r="A94" s="50" t="str" cm="1">
        <f t="array" aca="1" ref="A94" ca="1">INDIRECT("'積算の内訳（明細入力）'!$A"&amp;(ROW()+6),TRUE)&amp;""</f>
        <v/>
      </c>
      <c r="B94" s="50" t="str" cm="1">
        <f t="array" aca="1" ref="B94" ca="1">INDIRECT("'積算の内訳（明細入力）'!$B"&amp;(ROW()+6),TRUE)&amp;""</f>
        <v/>
      </c>
      <c r="C94" s="50" t="str">
        <f t="shared" ca="1" si="6"/>
        <v/>
      </c>
      <c r="D94" s="50" t="str">
        <f ca="1">IF($C94="","",COUNTIF($C$2:$C94,$C94))</f>
        <v/>
      </c>
      <c r="E94" s="50" t="str">
        <f t="shared" ca="1" si="7"/>
        <v/>
      </c>
      <c r="F94" s="50" t="str">
        <f t="shared" ca="1" si="8"/>
        <v/>
      </c>
      <c r="H94" s="50">
        <f t="shared" ca="1" si="9"/>
        <v>94</v>
      </c>
      <c r="I94" s="50" cm="1">
        <f t="array" aca="1" ref="I94" ca="1">IF(資金計画書!$E$2="資金分配団体",INDIRECT("リストデータ!$A"&amp;H94),INDIRECT("リストデータ!$C"&amp;H94))</f>
        <v>0</v>
      </c>
      <c r="J94" s="50">
        <f t="shared" ca="1" si="10"/>
        <v>2</v>
      </c>
      <c r="K94" s="50" t="str">
        <f t="shared" ca="1" si="11"/>
        <v/>
      </c>
      <c r="L94" s="50" t="str" cm="1">
        <f t="array" aca="1" ref="L94" ca="1">IFERROR(INDIRECT("$E"&amp;$K94,TRUE),"")</f>
        <v/>
      </c>
      <c r="M94" s="50" t="str" cm="1">
        <f t="array" aca="1" ref="M94" ca="1">IFERROR(INDIRECT("$F"&amp;$K94,TRUE),"")</f>
        <v/>
      </c>
    </row>
    <row r="95" spans="1:13">
      <c r="A95" s="50" t="str" cm="1">
        <f t="array" aca="1" ref="A95" ca="1">INDIRECT("'積算の内訳（明細入力）'!$A"&amp;(ROW()+6),TRUE)&amp;""</f>
        <v/>
      </c>
      <c r="B95" s="50" t="str" cm="1">
        <f t="array" aca="1" ref="B95" ca="1">INDIRECT("'積算の内訳（明細入力）'!$B"&amp;(ROW()+6),TRUE)&amp;""</f>
        <v/>
      </c>
      <c r="C95" s="50" t="str">
        <f t="shared" ca="1" si="6"/>
        <v/>
      </c>
      <c r="D95" s="50" t="str">
        <f ca="1">IF($C95="","",COUNTIF($C$2:$C95,$C95))</f>
        <v/>
      </c>
      <c r="E95" s="50" t="str">
        <f t="shared" ca="1" si="7"/>
        <v/>
      </c>
      <c r="F95" s="50" t="str">
        <f t="shared" ca="1" si="8"/>
        <v/>
      </c>
      <c r="H95" s="50">
        <f t="shared" ca="1" si="9"/>
        <v>95</v>
      </c>
      <c r="I95" s="50" cm="1">
        <f t="array" aca="1" ref="I95" ca="1">IF(資金計画書!$E$2="資金分配団体",INDIRECT("リストデータ!$A"&amp;H95),INDIRECT("リストデータ!$C"&amp;H95))</f>
        <v>0</v>
      </c>
      <c r="J95" s="50">
        <f t="shared" ca="1" si="10"/>
        <v>2</v>
      </c>
      <c r="K95" s="50" t="str">
        <f t="shared" ca="1" si="11"/>
        <v/>
      </c>
      <c r="L95" s="50" t="str" cm="1">
        <f t="array" aca="1" ref="L95" ca="1">IFERROR(INDIRECT("$E"&amp;$K95,TRUE),"")</f>
        <v/>
      </c>
      <c r="M95" s="50" t="str" cm="1">
        <f t="array" aca="1" ref="M95" ca="1">IFERROR(INDIRECT("$F"&amp;$K95,TRUE),"")</f>
        <v/>
      </c>
    </row>
    <row r="96" spans="1:13">
      <c r="A96" s="50" t="str" cm="1">
        <f t="array" aca="1" ref="A96" ca="1">INDIRECT("'積算の内訳（明細入力）'!$A"&amp;(ROW()+6),TRUE)&amp;""</f>
        <v/>
      </c>
      <c r="B96" s="50" t="str" cm="1">
        <f t="array" aca="1" ref="B96" ca="1">INDIRECT("'積算の内訳（明細入力）'!$B"&amp;(ROW()+6),TRUE)&amp;""</f>
        <v/>
      </c>
      <c r="C96" s="50" t="str">
        <f t="shared" ca="1" si="6"/>
        <v/>
      </c>
      <c r="D96" s="50" t="str">
        <f ca="1">IF($C96="","",COUNTIF($C$2:$C96,$C96))</f>
        <v/>
      </c>
      <c r="E96" s="50" t="str">
        <f t="shared" ca="1" si="7"/>
        <v/>
      </c>
      <c r="F96" s="50" t="str">
        <f t="shared" ca="1" si="8"/>
        <v/>
      </c>
      <c r="H96" s="50">
        <f t="shared" ca="1" si="9"/>
        <v>96</v>
      </c>
      <c r="I96" s="50" cm="1">
        <f t="array" aca="1" ref="I96" ca="1">IF(資金計画書!$E$2="資金分配団体",INDIRECT("リストデータ!$A"&amp;H96),INDIRECT("リストデータ!$C"&amp;H96))</f>
        <v>0</v>
      </c>
      <c r="J96" s="50">
        <f t="shared" ca="1" si="10"/>
        <v>2</v>
      </c>
      <c r="K96" s="50" t="str">
        <f t="shared" ca="1" si="11"/>
        <v/>
      </c>
      <c r="L96" s="50" t="str" cm="1">
        <f t="array" aca="1" ref="L96" ca="1">IFERROR(INDIRECT("$E"&amp;$K96,TRUE),"")</f>
        <v/>
      </c>
      <c r="M96" s="50" t="str" cm="1">
        <f t="array" aca="1" ref="M96" ca="1">IFERROR(INDIRECT("$F"&amp;$K96,TRUE),"")</f>
        <v/>
      </c>
    </row>
    <row r="97" spans="1:13">
      <c r="A97" s="50" t="str" cm="1">
        <f t="array" aca="1" ref="A97" ca="1">INDIRECT("'積算の内訳（明細入力）'!$A"&amp;(ROW()+6),TRUE)&amp;""</f>
        <v/>
      </c>
      <c r="B97" s="50" t="str" cm="1">
        <f t="array" aca="1" ref="B97" ca="1">INDIRECT("'積算の内訳（明細入力）'!$B"&amp;(ROW()+6),TRUE)&amp;""</f>
        <v/>
      </c>
      <c r="C97" s="50" t="str">
        <f t="shared" ca="1" si="6"/>
        <v/>
      </c>
      <c r="D97" s="50" t="str">
        <f ca="1">IF($C97="","",COUNTIF($C$2:$C97,$C97))</f>
        <v/>
      </c>
      <c r="E97" s="50" t="str">
        <f t="shared" ca="1" si="7"/>
        <v/>
      </c>
      <c r="F97" s="50" t="str">
        <f t="shared" ca="1" si="8"/>
        <v/>
      </c>
      <c r="H97" s="50">
        <f t="shared" ca="1" si="9"/>
        <v>97</v>
      </c>
      <c r="I97" s="50" cm="1">
        <f t="array" aca="1" ref="I97" ca="1">IF(資金計画書!$E$2="資金分配団体",INDIRECT("リストデータ!$A"&amp;H97),INDIRECT("リストデータ!$C"&amp;H97))</f>
        <v>0</v>
      </c>
      <c r="J97" s="50">
        <f t="shared" ca="1" si="10"/>
        <v>2</v>
      </c>
      <c r="K97" s="50" t="str">
        <f t="shared" ca="1" si="11"/>
        <v/>
      </c>
      <c r="L97" s="50" t="str" cm="1">
        <f t="array" aca="1" ref="L97" ca="1">IFERROR(INDIRECT("$E"&amp;$K97,TRUE),"")</f>
        <v/>
      </c>
      <c r="M97" s="50" t="str" cm="1">
        <f t="array" aca="1" ref="M97" ca="1">IFERROR(INDIRECT("$F"&amp;$K97,TRUE),"")</f>
        <v/>
      </c>
    </row>
    <row r="98" spans="1:13">
      <c r="A98" s="50" t="str" cm="1">
        <f t="array" aca="1" ref="A98" ca="1">INDIRECT("'積算の内訳（明細入力）'!$A"&amp;(ROW()+6),TRUE)&amp;""</f>
        <v/>
      </c>
      <c r="B98" s="50" t="str" cm="1">
        <f t="array" aca="1" ref="B98" ca="1">INDIRECT("'積算の内訳（明細入力）'!$B"&amp;(ROW()+6),TRUE)&amp;""</f>
        <v/>
      </c>
      <c r="C98" s="50" t="str">
        <f t="shared" ca="1" si="6"/>
        <v/>
      </c>
      <c r="D98" s="50" t="str">
        <f ca="1">IF($C98="","",COUNTIF($C$2:$C98,$C98))</f>
        <v/>
      </c>
      <c r="E98" s="50" t="str">
        <f t="shared" ca="1" si="7"/>
        <v/>
      </c>
      <c r="F98" s="50" t="str">
        <f t="shared" ca="1" si="8"/>
        <v/>
      </c>
      <c r="H98" s="50">
        <f t="shared" ca="1" si="9"/>
        <v>98</v>
      </c>
      <c r="I98" s="50" cm="1">
        <f t="array" aca="1" ref="I98" ca="1">IF(資金計画書!$E$2="資金分配団体",INDIRECT("リストデータ!$A"&amp;H98),INDIRECT("リストデータ!$C"&amp;H98))</f>
        <v>0</v>
      </c>
      <c r="J98" s="50">
        <f t="shared" ca="1" si="10"/>
        <v>2</v>
      </c>
      <c r="K98" s="50" t="str">
        <f t="shared" ca="1" si="11"/>
        <v/>
      </c>
      <c r="L98" s="50" t="str" cm="1">
        <f t="array" aca="1" ref="L98" ca="1">IFERROR(INDIRECT("$E"&amp;$K98,TRUE),"")</f>
        <v/>
      </c>
      <c r="M98" s="50" t="str" cm="1">
        <f t="array" aca="1" ref="M98" ca="1">IFERROR(INDIRECT("$F"&amp;$K98,TRUE),"")</f>
        <v/>
      </c>
    </row>
    <row r="99" spans="1:13">
      <c r="A99" s="50" t="str" cm="1">
        <f t="array" aca="1" ref="A99" ca="1">INDIRECT("'積算の内訳（明細入力）'!$A"&amp;(ROW()+6),TRUE)&amp;""</f>
        <v/>
      </c>
      <c r="B99" s="50" t="str" cm="1">
        <f t="array" aca="1" ref="B99" ca="1">INDIRECT("'積算の内訳（明細入力）'!$B"&amp;(ROW()+6),TRUE)&amp;""</f>
        <v/>
      </c>
      <c r="C99" s="50" t="str">
        <f t="shared" ca="1" si="6"/>
        <v/>
      </c>
      <c r="D99" s="50" t="str">
        <f ca="1">IF($C99="","",COUNTIF($C$2:$C99,$C99))</f>
        <v/>
      </c>
      <c r="E99" s="50" t="str">
        <f t="shared" ca="1" si="7"/>
        <v/>
      </c>
      <c r="F99" s="50" t="str">
        <f t="shared" ca="1" si="8"/>
        <v/>
      </c>
      <c r="H99" s="50">
        <f t="shared" ca="1" si="9"/>
        <v>99</v>
      </c>
      <c r="I99" s="50" cm="1">
        <f t="array" aca="1" ref="I99" ca="1">IF(資金計画書!$E$2="資金分配団体",INDIRECT("リストデータ!$A"&amp;H99),INDIRECT("リストデータ!$C"&amp;H99))</f>
        <v>0</v>
      </c>
      <c r="J99" s="50">
        <f t="shared" ca="1" si="10"/>
        <v>2</v>
      </c>
      <c r="K99" s="50" t="str">
        <f t="shared" ca="1" si="11"/>
        <v/>
      </c>
      <c r="L99" s="50" t="str" cm="1">
        <f t="array" aca="1" ref="L99" ca="1">IFERROR(INDIRECT("$E"&amp;$K99,TRUE),"")</f>
        <v/>
      </c>
      <c r="M99" s="50" t="str" cm="1">
        <f t="array" aca="1" ref="M99" ca="1">IFERROR(INDIRECT("$F"&amp;$K99,TRUE),"")</f>
        <v/>
      </c>
    </row>
    <row r="100" spans="1:13">
      <c r="A100" s="50" t="str" cm="1">
        <f t="array" aca="1" ref="A100" ca="1">INDIRECT("'積算の内訳（明細入力）'!$A"&amp;(ROW()+6),TRUE)&amp;""</f>
        <v/>
      </c>
      <c r="B100" s="50" t="str" cm="1">
        <f t="array" aca="1" ref="B100" ca="1">INDIRECT("'積算の内訳（明細入力）'!$B"&amp;(ROW()+6),TRUE)&amp;""</f>
        <v/>
      </c>
      <c r="C100" s="50" t="str">
        <f t="shared" ca="1" si="6"/>
        <v/>
      </c>
      <c r="D100" s="50" t="str">
        <f ca="1">IF($C100="","",COUNTIF($C$2:$C100,$C100))</f>
        <v/>
      </c>
      <c r="E100" s="50" t="str">
        <f t="shared" ca="1" si="7"/>
        <v/>
      </c>
      <c r="F100" s="50" t="str">
        <f t="shared" ca="1" si="8"/>
        <v/>
      </c>
      <c r="H100" s="50">
        <f t="shared" ca="1" si="9"/>
        <v>100</v>
      </c>
      <c r="I100" s="50" cm="1">
        <f t="array" aca="1" ref="I100" ca="1">IF(資金計画書!$E$2="資金分配団体",INDIRECT("リストデータ!$A"&amp;H100),INDIRECT("リストデータ!$C"&amp;H100))</f>
        <v>0</v>
      </c>
      <c r="J100" s="50">
        <f t="shared" ca="1" si="10"/>
        <v>2</v>
      </c>
      <c r="K100" s="50" t="str">
        <f t="shared" ca="1" si="11"/>
        <v/>
      </c>
      <c r="L100" s="50" t="str" cm="1">
        <f t="array" aca="1" ref="L100" ca="1">IFERROR(INDIRECT("$E"&amp;$K100,TRUE),"")</f>
        <v/>
      </c>
      <c r="M100" s="50" t="str" cm="1">
        <f t="array" aca="1" ref="M100" ca="1">IFERROR(INDIRECT("$F"&amp;$K100,TRUE),"")</f>
        <v/>
      </c>
    </row>
    <row r="101" spans="1:13">
      <c r="A101" s="50" t="str" cm="1">
        <f t="array" aca="1" ref="A101" ca="1">INDIRECT("'積算の内訳（明細入力）'!$A"&amp;(ROW()+6),TRUE)&amp;""</f>
        <v/>
      </c>
      <c r="B101" s="50" t="str" cm="1">
        <f t="array" aca="1" ref="B101" ca="1">INDIRECT("'積算の内訳（明細入力）'!$B"&amp;(ROW()+6),TRUE)&amp;""</f>
        <v/>
      </c>
      <c r="C101" s="50" t="str">
        <f t="shared" ca="1" si="6"/>
        <v/>
      </c>
      <c r="D101" s="50" t="str">
        <f ca="1">IF($C101="","",COUNTIF($C$2:$C101,$C101))</f>
        <v/>
      </c>
      <c r="E101" s="50" t="str">
        <f t="shared" ca="1" si="7"/>
        <v/>
      </c>
      <c r="F101" s="50" t="str">
        <f t="shared" ca="1" si="8"/>
        <v/>
      </c>
      <c r="H101" s="50">
        <f t="shared" ca="1" si="9"/>
        <v>101</v>
      </c>
      <c r="I101" s="50" cm="1">
        <f t="array" aca="1" ref="I101" ca="1">IF(資金計画書!$E$2="資金分配団体",INDIRECT("リストデータ!$A"&amp;H101),INDIRECT("リストデータ!$C"&amp;H101))</f>
        <v>0</v>
      </c>
      <c r="J101" s="50">
        <f t="shared" ca="1" si="10"/>
        <v>2</v>
      </c>
      <c r="K101" s="50" t="str">
        <f t="shared" ca="1" si="11"/>
        <v/>
      </c>
      <c r="L101" s="50" t="str" cm="1">
        <f t="array" aca="1" ref="L101" ca="1">IFERROR(INDIRECT("$E"&amp;$K101,TRUE),"")</f>
        <v/>
      </c>
      <c r="M101" s="50" t="str" cm="1">
        <f t="array" aca="1" ref="M101" ca="1">IFERROR(INDIRECT("$F"&amp;$K101,TRUE),"")</f>
        <v/>
      </c>
    </row>
    <row r="102" spans="1:13">
      <c r="A102" s="50" t="str" cm="1">
        <f t="array" aca="1" ref="A102" ca="1">INDIRECT("'積算の内訳（明細入力）'!$A"&amp;(ROW()+6),TRUE)&amp;""</f>
        <v/>
      </c>
      <c r="B102" s="50" t="str" cm="1">
        <f t="array" aca="1" ref="B102" ca="1">INDIRECT("'積算の内訳（明細入力）'!$B"&amp;(ROW()+6),TRUE)&amp;""</f>
        <v/>
      </c>
      <c r="C102" s="50" t="str">
        <f t="shared" ca="1" si="6"/>
        <v/>
      </c>
      <c r="D102" s="50" t="str">
        <f ca="1">IF($C102="","",COUNTIF($C$2:$C102,$C102))</f>
        <v/>
      </c>
      <c r="E102" s="50" t="str">
        <f t="shared" ca="1" si="7"/>
        <v/>
      </c>
      <c r="F102" s="50" t="str">
        <f t="shared" ca="1" si="8"/>
        <v/>
      </c>
      <c r="H102" s="50">
        <f t="shared" ca="1" si="9"/>
        <v>102</v>
      </c>
      <c r="I102" s="50" cm="1">
        <f t="array" aca="1" ref="I102" ca="1">IF(資金計画書!$E$2="資金分配団体",INDIRECT("リストデータ!$A"&amp;H102),INDIRECT("リストデータ!$C"&amp;H102))</f>
        <v>0</v>
      </c>
      <c r="J102" s="50">
        <f t="shared" ca="1" si="10"/>
        <v>2</v>
      </c>
      <c r="K102" s="50" t="str">
        <f t="shared" ca="1" si="11"/>
        <v/>
      </c>
      <c r="L102" s="50" t="str" cm="1">
        <f t="array" aca="1" ref="L102" ca="1">IFERROR(INDIRECT("$E"&amp;$K102,TRUE),"")</f>
        <v/>
      </c>
      <c r="M102" s="50" t="str" cm="1">
        <f t="array" aca="1" ref="M102" ca="1">IFERROR(INDIRECT("$F"&amp;$K102,TRUE),"")</f>
        <v/>
      </c>
    </row>
    <row r="103" spans="1:13">
      <c r="A103" s="50" t="str" cm="1">
        <f t="array" aca="1" ref="A103" ca="1">INDIRECT("'積算の内訳（明細入力）'!$A"&amp;(ROW()+6),TRUE)&amp;""</f>
        <v/>
      </c>
      <c r="B103" s="50" t="str" cm="1">
        <f t="array" aca="1" ref="B103" ca="1">INDIRECT("'積算の内訳（明細入力）'!$B"&amp;(ROW()+6),TRUE)&amp;""</f>
        <v/>
      </c>
      <c r="C103" s="50" t="str">
        <f t="shared" ca="1" si="6"/>
        <v/>
      </c>
      <c r="D103" s="50" t="str">
        <f ca="1">IF($C103="","",COUNTIF($C$2:$C103,$C103))</f>
        <v/>
      </c>
      <c r="E103" s="50" t="str">
        <f t="shared" ca="1" si="7"/>
        <v/>
      </c>
      <c r="F103" s="50" t="str">
        <f t="shared" ca="1" si="8"/>
        <v/>
      </c>
      <c r="H103" s="50">
        <f t="shared" ca="1" si="9"/>
        <v>103</v>
      </c>
      <c r="I103" s="50" cm="1">
        <f t="array" aca="1" ref="I103" ca="1">IF(資金計画書!$E$2="資金分配団体",INDIRECT("リストデータ!$A"&amp;H103),INDIRECT("リストデータ!$C"&amp;H103))</f>
        <v>0</v>
      </c>
      <c r="J103" s="50">
        <f t="shared" ca="1" si="10"/>
        <v>2</v>
      </c>
      <c r="K103" s="50" t="str">
        <f t="shared" ca="1" si="11"/>
        <v/>
      </c>
      <c r="L103" s="50" t="str" cm="1">
        <f t="array" aca="1" ref="L103" ca="1">IFERROR(INDIRECT("$E"&amp;$K103,TRUE),"")</f>
        <v/>
      </c>
      <c r="M103" s="50" t="str" cm="1">
        <f t="array" aca="1" ref="M103" ca="1">IFERROR(INDIRECT("$F"&amp;$K103,TRUE),"")</f>
        <v/>
      </c>
    </row>
    <row r="104" spans="1:13">
      <c r="A104" s="50" t="str" cm="1">
        <f t="array" aca="1" ref="A104" ca="1">INDIRECT("'積算の内訳（明細入力）'!$A"&amp;(ROW()+6),TRUE)&amp;""</f>
        <v/>
      </c>
      <c r="B104" s="50" t="str" cm="1">
        <f t="array" aca="1" ref="B104" ca="1">INDIRECT("'積算の内訳（明細入力）'!$B"&amp;(ROW()+6),TRUE)&amp;""</f>
        <v/>
      </c>
      <c r="C104" s="50" t="str">
        <f t="shared" ca="1" si="6"/>
        <v/>
      </c>
      <c r="D104" s="50" t="str">
        <f ca="1">IF($C104="","",COUNTIF($C$2:$C104,$C104))</f>
        <v/>
      </c>
      <c r="E104" s="50" t="str">
        <f t="shared" ca="1" si="7"/>
        <v/>
      </c>
      <c r="F104" s="50" t="str">
        <f t="shared" ca="1" si="8"/>
        <v/>
      </c>
      <c r="H104" s="50">
        <f t="shared" ca="1" si="9"/>
        <v>104</v>
      </c>
      <c r="I104" s="50" cm="1">
        <f t="array" aca="1" ref="I104" ca="1">IF(資金計画書!$E$2="資金分配団体",INDIRECT("リストデータ!$A"&amp;H104),INDIRECT("リストデータ!$C"&amp;H104))</f>
        <v>0</v>
      </c>
      <c r="J104" s="50">
        <f t="shared" ca="1" si="10"/>
        <v>2</v>
      </c>
      <c r="K104" s="50" t="str">
        <f t="shared" ca="1" si="11"/>
        <v/>
      </c>
      <c r="L104" s="50" t="str" cm="1">
        <f t="array" aca="1" ref="L104" ca="1">IFERROR(INDIRECT("$E"&amp;$K104,TRUE),"")</f>
        <v/>
      </c>
      <c r="M104" s="50" t="str" cm="1">
        <f t="array" aca="1" ref="M104" ca="1">IFERROR(INDIRECT("$F"&amp;$K104,TRUE),"")</f>
        <v/>
      </c>
    </row>
    <row r="105" spans="1:13">
      <c r="A105" s="50" t="str" cm="1">
        <f t="array" aca="1" ref="A105" ca="1">INDIRECT("'積算の内訳（明細入力）'!$A"&amp;(ROW()+6),TRUE)&amp;""</f>
        <v/>
      </c>
      <c r="B105" s="50" t="str" cm="1">
        <f t="array" aca="1" ref="B105" ca="1">INDIRECT("'積算の内訳（明細入力）'!$B"&amp;(ROW()+6),TRUE)&amp;""</f>
        <v/>
      </c>
      <c r="C105" s="50" t="str">
        <f t="shared" ca="1" si="6"/>
        <v/>
      </c>
      <c r="D105" s="50" t="str">
        <f ca="1">IF($C105="","",COUNTIF($C$2:$C105,$C105))</f>
        <v/>
      </c>
      <c r="E105" s="50" t="str">
        <f t="shared" ca="1" si="7"/>
        <v/>
      </c>
      <c r="F105" s="50" t="str">
        <f t="shared" ca="1" si="8"/>
        <v/>
      </c>
      <c r="H105" s="50">
        <f t="shared" ca="1" si="9"/>
        <v>105</v>
      </c>
      <c r="I105" s="50" cm="1">
        <f t="array" aca="1" ref="I105" ca="1">IF(資金計画書!$E$2="資金分配団体",INDIRECT("リストデータ!$A"&amp;H105),INDIRECT("リストデータ!$C"&amp;H105))</f>
        <v>0</v>
      </c>
      <c r="J105" s="50">
        <f t="shared" ca="1" si="10"/>
        <v>2</v>
      </c>
      <c r="K105" s="50" t="str">
        <f t="shared" ca="1" si="11"/>
        <v/>
      </c>
      <c r="L105" s="50" t="str" cm="1">
        <f t="array" aca="1" ref="L105" ca="1">IFERROR(INDIRECT("$E"&amp;$K105,TRUE),"")</f>
        <v/>
      </c>
      <c r="M105" s="50" t="str" cm="1">
        <f t="array" aca="1" ref="M105" ca="1">IFERROR(INDIRECT("$F"&amp;$K105,TRUE),"")</f>
        <v/>
      </c>
    </row>
    <row r="106" spans="1:13">
      <c r="A106" s="50" t="str" cm="1">
        <f t="array" aca="1" ref="A106" ca="1">INDIRECT("'積算の内訳（明細入力）'!$A"&amp;(ROW()+6),TRUE)&amp;""</f>
        <v/>
      </c>
      <c r="B106" s="50" t="str" cm="1">
        <f t="array" aca="1" ref="B106" ca="1">INDIRECT("'積算の内訳（明細入力）'!$B"&amp;(ROW()+6),TRUE)&amp;""</f>
        <v/>
      </c>
      <c r="C106" s="50" t="str">
        <f t="shared" ca="1" si="6"/>
        <v/>
      </c>
      <c r="D106" s="50" t="str">
        <f ca="1">IF($C106="","",COUNTIF($C$2:$C106,$C106))</f>
        <v/>
      </c>
      <c r="E106" s="50" t="str">
        <f t="shared" ca="1" si="7"/>
        <v/>
      </c>
      <c r="F106" s="50" t="str">
        <f t="shared" ca="1" si="8"/>
        <v/>
      </c>
      <c r="H106" s="50">
        <f t="shared" ca="1" si="9"/>
        <v>106</v>
      </c>
      <c r="I106" s="50" cm="1">
        <f t="array" aca="1" ref="I106" ca="1">IF(資金計画書!$E$2="資金分配団体",INDIRECT("リストデータ!$A"&amp;H106),INDIRECT("リストデータ!$C"&amp;H106))</f>
        <v>0</v>
      </c>
      <c r="J106" s="50">
        <f t="shared" ca="1" si="10"/>
        <v>2</v>
      </c>
      <c r="K106" s="50" t="str">
        <f t="shared" ca="1" si="11"/>
        <v/>
      </c>
      <c r="L106" s="50" t="str" cm="1">
        <f t="array" aca="1" ref="L106" ca="1">IFERROR(INDIRECT("$E"&amp;$K106,TRUE),"")</f>
        <v/>
      </c>
      <c r="M106" s="50" t="str" cm="1">
        <f t="array" aca="1" ref="M106" ca="1">IFERROR(INDIRECT("$F"&amp;$K106,TRUE),"")</f>
        <v/>
      </c>
    </row>
    <row r="107" spans="1:13">
      <c r="A107" s="50" t="str" cm="1">
        <f t="array" aca="1" ref="A107" ca="1">INDIRECT("'積算の内訳（明細入力）'!$A"&amp;(ROW()+6),TRUE)&amp;""</f>
        <v/>
      </c>
      <c r="B107" s="50" t="str" cm="1">
        <f t="array" aca="1" ref="B107" ca="1">INDIRECT("'積算の内訳（明細入力）'!$B"&amp;(ROW()+6),TRUE)&amp;""</f>
        <v/>
      </c>
      <c r="C107" s="50" t="str">
        <f t="shared" ca="1" si="6"/>
        <v/>
      </c>
      <c r="D107" s="50" t="str">
        <f ca="1">IF($C107="","",COUNTIF($C$2:$C107,$C107))</f>
        <v/>
      </c>
      <c r="E107" s="50" t="str">
        <f t="shared" ca="1" si="7"/>
        <v/>
      </c>
      <c r="F107" s="50" t="str">
        <f t="shared" ca="1" si="8"/>
        <v/>
      </c>
      <c r="H107" s="50">
        <f t="shared" ca="1" si="9"/>
        <v>107</v>
      </c>
      <c r="I107" s="50" cm="1">
        <f t="array" aca="1" ref="I107" ca="1">IF(資金計画書!$E$2="資金分配団体",INDIRECT("リストデータ!$A"&amp;H107),INDIRECT("リストデータ!$C"&amp;H107))</f>
        <v>0</v>
      </c>
      <c r="J107" s="50">
        <f t="shared" ca="1" si="10"/>
        <v>2</v>
      </c>
      <c r="K107" s="50" t="str">
        <f t="shared" ca="1" si="11"/>
        <v/>
      </c>
      <c r="L107" s="50" t="str" cm="1">
        <f t="array" aca="1" ref="L107" ca="1">IFERROR(INDIRECT("$E"&amp;$K107,TRUE),"")</f>
        <v/>
      </c>
      <c r="M107" s="50" t="str" cm="1">
        <f t="array" aca="1" ref="M107" ca="1">IFERROR(INDIRECT("$F"&amp;$K107,TRUE),"")</f>
        <v/>
      </c>
    </row>
    <row r="108" spans="1:13">
      <c r="A108" s="50" t="str" cm="1">
        <f t="array" aca="1" ref="A108" ca="1">INDIRECT("'積算の内訳（明細入力）'!$A"&amp;(ROW()+6),TRUE)&amp;""</f>
        <v/>
      </c>
      <c r="B108" s="50" t="str" cm="1">
        <f t="array" aca="1" ref="B108" ca="1">INDIRECT("'積算の内訳（明細入力）'!$B"&amp;(ROW()+6),TRUE)&amp;""</f>
        <v/>
      </c>
      <c r="C108" s="50" t="str">
        <f t="shared" ca="1" si="6"/>
        <v/>
      </c>
      <c r="D108" s="50" t="str">
        <f ca="1">IF($C108="","",COUNTIF($C$2:$C108,$C108))</f>
        <v/>
      </c>
      <c r="E108" s="50" t="str">
        <f t="shared" ca="1" si="7"/>
        <v/>
      </c>
      <c r="F108" s="50" t="str">
        <f t="shared" ca="1" si="8"/>
        <v/>
      </c>
      <c r="H108" s="50">
        <f t="shared" ca="1" si="9"/>
        <v>108</v>
      </c>
      <c r="I108" s="50" cm="1">
        <f t="array" aca="1" ref="I108" ca="1">IF(資金計画書!$E$2="資金分配団体",INDIRECT("リストデータ!$A"&amp;H108),INDIRECT("リストデータ!$C"&amp;H108))</f>
        <v>0</v>
      </c>
      <c r="J108" s="50">
        <f t="shared" ca="1" si="10"/>
        <v>2</v>
      </c>
      <c r="K108" s="50" t="str">
        <f t="shared" ca="1" si="11"/>
        <v/>
      </c>
      <c r="L108" s="50" t="str" cm="1">
        <f t="array" aca="1" ref="L108" ca="1">IFERROR(INDIRECT("$E"&amp;$K108,TRUE),"")</f>
        <v/>
      </c>
      <c r="M108" s="50" t="str" cm="1">
        <f t="array" aca="1" ref="M108" ca="1">IFERROR(INDIRECT("$F"&amp;$K108,TRUE),"")</f>
        <v/>
      </c>
    </row>
    <row r="109" spans="1:13">
      <c r="A109" s="50" t="str" cm="1">
        <f t="array" aca="1" ref="A109" ca="1">INDIRECT("'積算の内訳（明細入力）'!$A"&amp;(ROW()+6),TRUE)&amp;""</f>
        <v/>
      </c>
      <c r="B109" s="50" t="str" cm="1">
        <f t="array" aca="1" ref="B109" ca="1">INDIRECT("'積算の内訳（明細入力）'!$B"&amp;(ROW()+6),TRUE)&amp;""</f>
        <v/>
      </c>
      <c r="C109" s="50" t="str">
        <f t="shared" ca="1" si="6"/>
        <v/>
      </c>
      <c r="D109" s="50" t="str">
        <f ca="1">IF($C109="","",COUNTIF($C$2:$C109,$C109))</f>
        <v/>
      </c>
      <c r="E109" s="50" t="str">
        <f t="shared" ca="1" si="7"/>
        <v/>
      </c>
      <c r="F109" s="50" t="str">
        <f t="shared" ca="1" si="8"/>
        <v/>
      </c>
      <c r="H109" s="50">
        <f t="shared" ca="1" si="9"/>
        <v>109</v>
      </c>
      <c r="I109" s="50" cm="1">
        <f t="array" aca="1" ref="I109" ca="1">IF(資金計画書!$E$2="資金分配団体",INDIRECT("リストデータ!$A"&amp;H109),INDIRECT("リストデータ!$C"&amp;H109))</f>
        <v>0</v>
      </c>
      <c r="J109" s="50">
        <f t="shared" ca="1" si="10"/>
        <v>2</v>
      </c>
      <c r="K109" s="50" t="str">
        <f t="shared" ca="1" si="11"/>
        <v/>
      </c>
      <c r="L109" s="50" t="str" cm="1">
        <f t="array" aca="1" ref="L109" ca="1">IFERROR(INDIRECT("$E"&amp;$K109,TRUE),"")</f>
        <v/>
      </c>
      <c r="M109" s="50" t="str" cm="1">
        <f t="array" aca="1" ref="M109" ca="1">IFERROR(INDIRECT("$F"&amp;$K109,TRUE),"")</f>
        <v/>
      </c>
    </row>
    <row r="110" spans="1:13">
      <c r="A110" s="50" t="str" cm="1">
        <f t="array" aca="1" ref="A110" ca="1">INDIRECT("'積算の内訳（明細入力）'!$A"&amp;(ROW()+6),TRUE)&amp;""</f>
        <v/>
      </c>
      <c r="B110" s="50" t="str" cm="1">
        <f t="array" aca="1" ref="B110" ca="1">INDIRECT("'積算の内訳（明細入力）'!$B"&amp;(ROW()+6),TRUE)&amp;""</f>
        <v/>
      </c>
      <c r="C110" s="50" t="str">
        <f t="shared" ca="1" si="6"/>
        <v/>
      </c>
      <c r="D110" s="50" t="str">
        <f ca="1">IF($C110="","",COUNTIF($C$2:$C110,$C110))</f>
        <v/>
      </c>
      <c r="E110" s="50" t="str">
        <f t="shared" ca="1" si="7"/>
        <v/>
      </c>
      <c r="F110" s="50" t="str">
        <f t="shared" ca="1" si="8"/>
        <v/>
      </c>
      <c r="H110" s="50">
        <f t="shared" ca="1" si="9"/>
        <v>110</v>
      </c>
      <c r="I110" s="50" cm="1">
        <f t="array" aca="1" ref="I110" ca="1">IF(資金計画書!$E$2="資金分配団体",INDIRECT("リストデータ!$A"&amp;H110),INDIRECT("リストデータ!$C"&amp;H110))</f>
        <v>0</v>
      </c>
      <c r="J110" s="50">
        <f t="shared" ca="1" si="10"/>
        <v>2</v>
      </c>
      <c r="K110" s="50" t="str">
        <f t="shared" ca="1" si="11"/>
        <v/>
      </c>
      <c r="L110" s="50" t="str" cm="1">
        <f t="array" aca="1" ref="L110" ca="1">IFERROR(INDIRECT("$E"&amp;$K110,TRUE),"")</f>
        <v/>
      </c>
      <c r="M110" s="50" t="str" cm="1">
        <f t="array" aca="1" ref="M110" ca="1">IFERROR(INDIRECT("$F"&amp;$K110,TRUE),"")</f>
        <v/>
      </c>
    </row>
    <row r="111" spans="1:13">
      <c r="A111" s="50" t="str" cm="1">
        <f t="array" aca="1" ref="A111" ca="1">INDIRECT("'積算の内訳（明細入力）'!$A"&amp;(ROW()+6),TRUE)&amp;""</f>
        <v/>
      </c>
      <c r="B111" s="50" t="str" cm="1">
        <f t="array" aca="1" ref="B111" ca="1">INDIRECT("'積算の内訳（明細入力）'!$B"&amp;(ROW()+6),TRUE)&amp;""</f>
        <v/>
      </c>
      <c r="C111" s="50" t="str">
        <f t="shared" ca="1" si="6"/>
        <v/>
      </c>
      <c r="D111" s="50" t="str">
        <f ca="1">IF($C111="","",COUNTIF($C$2:$C111,$C111))</f>
        <v/>
      </c>
      <c r="E111" s="50" t="str">
        <f t="shared" ca="1" si="7"/>
        <v/>
      </c>
      <c r="F111" s="50" t="str">
        <f t="shared" ca="1" si="8"/>
        <v/>
      </c>
      <c r="H111" s="50">
        <f t="shared" ca="1" si="9"/>
        <v>111</v>
      </c>
      <c r="I111" s="50" cm="1">
        <f t="array" aca="1" ref="I111" ca="1">IF(資金計画書!$E$2="資金分配団体",INDIRECT("リストデータ!$A"&amp;H111),INDIRECT("リストデータ!$C"&amp;H111))</f>
        <v>0</v>
      </c>
      <c r="J111" s="50">
        <f t="shared" ca="1" si="10"/>
        <v>2</v>
      </c>
      <c r="K111" s="50" t="str">
        <f t="shared" ca="1" si="11"/>
        <v/>
      </c>
      <c r="L111" s="50" t="str" cm="1">
        <f t="array" aca="1" ref="L111" ca="1">IFERROR(INDIRECT("$E"&amp;$K111,TRUE),"")</f>
        <v/>
      </c>
      <c r="M111" s="50" t="str" cm="1">
        <f t="array" aca="1" ref="M111" ca="1">IFERROR(INDIRECT("$F"&amp;$K111,TRUE),"")</f>
        <v/>
      </c>
    </row>
    <row r="112" spans="1:13">
      <c r="A112" s="50" t="str" cm="1">
        <f t="array" aca="1" ref="A112" ca="1">INDIRECT("'積算の内訳（明細入力）'!$A"&amp;(ROW()+6),TRUE)&amp;""</f>
        <v/>
      </c>
      <c r="B112" s="50" t="str" cm="1">
        <f t="array" aca="1" ref="B112" ca="1">INDIRECT("'積算の内訳（明細入力）'!$B"&amp;(ROW()+6),TRUE)&amp;""</f>
        <v/>
      </c>
      <c r="C112" s="50" t="str">
        <f t="shared" ca="1" si="6"/>
        <v/>
      </c>
      <c r="D112" s="50" t="str">
        <f ca="1">IF($C112="","",COUNTIF($C$2:$C112,$C112))</f>
        <v/>
      </c>
      <c r="E112" s="50" t="str">
        <f t="shared" ca="1" si="7"/>
        <v/>
      </c>
      <c r="F112" s="50" t="str">
        <f t="shared" ca="1" si="8"/>
        <v/>
      </c>
      <c r="H112" s="50">
        <f t="shared" ca="1" si="9"/>
        <v>112</v>
      </c>
      <c r="I112" s="50" cm="1">
        <f t="array" aca="1" ref="I112" ca="1">IF(資金計画書!$E$2="資金分配団体",INDIRECT("リストデータ!$A"&amp;H112),INDIRECT("リストデータ!$C"&amp;H112))</f>
        <v>0</v>
      </c>
      <c r="J112" s="50">
        <f t="shared" ca="1" si="10"/>
        <v>2</v>
      </c>
      <c r="K112" s="50" t="str">
        <f t="shared" ca="1" si="11"/>
        <v/>
      </c>
      <c r="L112" s="50" t="str" cm="1">
        <f t="array" aca="1" ref="L112" ca="1">IFERROR(INDIRECT("$E"&amp;$K112,TRUE),"")</f>
        <v/>
      </c>
      <c r="M112" s="50" t="str" cm="1">
        <f t="array" aca="1" ref="M112" ca="1">IFERROR(INDIRECT("$F"&amp;$K112,TRUE),"")</f>
        <v/>
      </c>
    </row>
    <row r="113" spans="1:13">
      <c r="A113" s="50" t="str" cm="1">
        <f t="array" aca="1" ref="A113" ca="1">INDIRECT("'積算の内訳（明細入力）'!$A"&amp;(ROW()+6),TRUE)&amp;""</f>
        <v/>
      </c>
      <c r="B113" s="50" t="str" cm="1">
        <f t="array" aca="1" ref="B113" ca="1">INDIRECT("'積算の内訳（明細入力）'!$B"&amp;(ROW()+6),TRUE)&amp;""</f>
        <v/>
      </c>
      <c r="C113" s="50" t="str">
        <f t="shared" ca="1" si="6"/>
        <v/>
      </c>
      <c r="D113" s="50" t="str">
        <f ca="1">IF($C113="","",COUNTIF($C$2:$C113,$C113))</f>
        <v/>
      </c>
      <c r="E113" s="50" t="str">
        <f t="shared" ca="1" si="7"/>
        <v/>
      </c>
      <c r="F113" s="50" t="str">
        <f t="shared" ca="1" si="8"/>
        <v/>
      </c>
      <c r="H113" s="50">
        <f t="shared" ca="1" si="9"/>
        <v>113</v>
      </c>
      <c r="I113" s="50" cm="1">
        <f t="array" aca="1" ref="I113" ca="1">IF(資金計画書!$E$2="資金分配団体",INDIRECT("リストデータ!$A"&amp;H113),INDIRECT("リストデータ!$C"&amp;H113))</f>
        <v>0</v>
      </c>
      <c r="J113" s="50">
        <f t="shared" ca="1" si="10"/>
        <v>2</v>
      </c>
      <c r="K113" s="50" t="str">
        <f t="shared" ca="1" si="11"/>
        <v/>
      </c>
      <c r="L113" s="50" t="str" cm="1">
        <f t="array" aca="1" ref="L113" ca="1">IFERROR(INDIRECT("$E"&amp;$K113,TRUE),"")</f>
        <v/>
      </c>
      <c r="M113" s="50" t="str" cm="1">
        <f t="array" aca="1" ref="M113" ca="1">IFERROR(INDIRECT("$F"&amp;$K113,TRUE),"")</f>
        <v/>
      </c>
    </row>
    <row r="114" spans="1:13">
      <c r="A114" s="50" t="str" cm="1">
        <f t="array" aca="1" ref="A114" ca="1">INDIRECT("'積算の内訳（明細入力）'!$A"&amp;(ROW()+6),TRUE)&amp;""</f>
        <v/>
      </c>
      <c r="B114" s="50" t="str" cm="1">
        <f t="array" aca="1" ref="B114" ca="1">INDIRECT("'積算の内訳（明細入力）'!$B"&amp;(ROW()+6),TRUE)&amp;""</f>
        <v/>
      </c>
      <c r="C114" s="50" t="str">
        <f t="shared" ca="1" si="6"/>
        <v/>
      </c>
      <c r="D114" s="50" t="str">
        <f ca="1">IF($C114="","",COUNTIF($C$2:$C114,$C114))</f>
        <v/>
      </c>
      <c r="E114" s="50" t="str">
        <f t="shared" ca="1" si="7"/>
        <v/>
      </c>
      <c r="F114" s="50" t="str">
        <f t="shared" ca="1" si="8"/>
        <v/>
      </c>
      <c r="H114" s="50">
        <f t="shared" ca="1" si="9"/>
        <v>114</v>
      </c>
      <c r="I114" s="50" cm="1">
        <f t="array" aca="1" ref="I114" ca="1">IF(資金計画書!$E$2="資金分配団体",INDIRECT("リストデータ!$A"&amp;H114),INDIRECT("リストデータ!$C"&amp;H114))</f>
        <v>0</v>
      </c>
      <c r="J114" s="50">
        <f t="shared" ca="1" si="10"/>
        <v>2</v>
      </c>
      <c r="K114" s="50" t="str">
        <f t="shared" ca="1" si="11"/>
        <v/>
      </c>
      <c r="L114" s="50" t="str" cm="1">
        <f t="array" aca="1" ref="L114" ca="1">IFERROR(INDIRECT("$E"&amp;$K114,TRUE),"")</f>
        <v/>
      </c>
      <c r="M114" s="50" t="str" cm="1">
        <f t="array" aca="1" ref="M114" ca="1">IFERROR(INDIRECT("$F"&amp;$K114,TRUE),"")</f>
        <v/>
      </c>
    </row>
    <row r="115" spans="1:13">
      <c r="A115" s="50" t="str" cm="1">
        <f t="array" aca="1" ref="A115" ca="1">INDIRECT("'積算の内訳（明細入力）'!$A"&amp;(ROW()+6),TRUE)&amp;""</f>
        <v/>
      </c>
      <c r="B115" s="50" t="str" cm="1">
        <f t="array" aca="1" ref="B115" ca="1">INDIRECT("'積算の内訳（明細入力）'!$B"&amp;(ROW()+6),TRUE)&amp;""</f>
        <v/>
      </c>
      <c r="C115" s="50" t="str">
        <f t="shared" ca="1" si="6"/>
        <v/>
      </c>
      <c r="D115" s="50" t="str">
        <f ca="1">IF($C115="","",COUNTIF($C$2:$C115,$C115))</f>
        <v/>
      </c>
      <c r="E115" s="50" t="str">
        <f t="shared" ca="1" si="7"/>
        <v/>
      </c>
      <c r="F115" s="50" t="str">
        <f t="shared" ca="1" si="8"/>
        <v/>
      </c>
      <c r="H115" s="50">
        <f t="shared" ca="1" si="9"/>
        <v>115</v>
      </c>
      <c r="I115" s="50" cm="1">
        <f t="array" aca="1" ref="I115" ca="1">IF(資金計画書!$E$2="資金分配団体",INDIRECT("リストデータ!$A"&amp;H115),INDIRECT("リストデータ!$C"&amp;H115))</f>
        <v>0</v>
      </c>
      <c r="J115" s="50">
        <f t="shared" ca="1" si="10"/>
        <v>2</v>
      </c>
      <c r="K115" s="50" t="str">
        <f t="shared" ca="1" si="11"/>
        <v/>
      </c>
      <c r="L115" s="50" t="str" cm="1">
        <f t="array" aca="1" ref="L115" ca="1">IFERROR(INDIRECT("$E"&amp;$K115,TRUE),"")</f>
        <v/>
      </c>
      <c r="M115" s="50" t="str" cm="1">
        <f t="array" aca="1" ref="M115" ca="1">IFERROR(INDIRECT("$F"&amp;$K115,TRUE),"")</f>
        <v/>
      </c>
    </row>
    <row r="116" spans="1:13">
      <c r="A116" s="50" t="str" cm="1">
        <f t="array" aca="1" ref="A116" ca="1">INDIRECT("'積算の内訳（明細入力）'!$A"&amp;(ROW()+6),TRUE)&amp;""</f>
        <v/>
      </c>
      <c r="B116" s="50" t="str" cm="1">
        <f t="array" aca="1" ref="B116" ca="1">INDIRECT("'積算の内訳（明細入力）'!$B"&amp;(ROW()+6),TRUE)&amp;""</f>
        <v/>
      </c>
      <c r="C116" s="50" t="str">
        <f t="shared" ca="1" si="6"/>
        <v/>
      </c>
      <c r="D116" s="50" t="str">
        <f ca="1">IF($C116="","",COUNTIF($C$2:$C116,$C116))</f>
        <v/>
      </c>
      <c r="E116" s="50" t="str">
        <f t="shared" ca="1" si="7"/>
        <v/>
      </c>
      <c r="F116" s="50" t="str">
        <f t="shared" ca="1" si="8"/>
        <v/>
      </c>
      <c r="H116" s="50">
        <f t="shared" ca="1" si="9"/>
        <v>116</v>
      </c>
      <c r="I116" s="50" cm="1">
        <f t="array" aca="1" ref="I116" ca="1">IF(資金計画書!$E$2="資金分配団体",INDIRECT("リストデータ!$A"&amp;H116),INDIRECT("リストデータ!$C"&amp;H116))</f>
        <v>0</v>
      </c>
      <c r="J116" s="50">
        <f t="shared" ca="1" si="10"/>
        <v>2</v>
      </c>
      <c r="K116" s="50" t="str">
        <f t="shared" ca="1" si="11"/>
        <v/>
      </c>
      <c r="L116" s="50" t="str" cm="1">
        <f t="array" aca="1" ref="L116" ca="1">IFERROR(INDIRECT("$E"&amp;$K116,TRUE),"")</f>
        <v/>
      </c>
      <c r="M116" s="50" t="str" cm="1">
        <f t="array" aca="1" ref="M116" ca="1">IFERROR(INDIRECT("$F"&amp;$K116,TRUE),"")</f>
        <v/>
      </c>
    </row>
    <row r="117" spans="1:13">
      <c r="A117" s="50" t="str" cm="1">
        <f t="array" aca="1" ref="A117" ca="1">INDIRECT("'積算の内訳（明細入力）'!$A"&amp;(ROW()+6),TRUE)&amp;""</f>
        <v/>
      </c>
      <c r="B117" s="50" t="str" cm="1">
        <f t="array" aca="1" ref="B117" ca="1">INDIRECT("'積算の内訳（明細入力）'!$B"&amp;(ROW()+6),TRUE)&amp;""</f>
        <v/>
      </c>
      <c r="C117" s="50" t="str">
        <f t="shared" ca="1" si="6"/>
        <v/>
      </c>
      <c r="D117" s="50" t="str">
        <f ca="1">IF($C117="","",COUNTIF($C$2:$C117,$C117))</f>
        <v/>
      </c>
      <c r="E117" s="50" t="str">
        <f t="shared" ca="1" si="7"/>
        <v/>
      </c>
      <c r="F117" s="50" t="str">
        <f t="shared" ca="1" si="8"/>
        <v/>
      </c>
      <c r="H117" s="50">
        <f t="shared" ca="1" si="9"/>
        <v>117</v>
      </c>
      <c r="I117" s="50" cm="1">
        <f t="array" aca="1" ref="I117" ca="1">IF(資金計画書!$E$2="資金分配団体",INDIRECT("リストデータ!$A"&amp;H117),INDIRECT("リストデータ!$C"&amp;H117))</f>
        <v>0</v>
      </c>
      <c r="J117" s="50">
        <f t="shared" ca="1" si="10"/>
        <v>2</v>
      </c>
      <c r="K117" s="50" t="str">
        <f t="shared" ca="1" si="11"/>
        <v/>
      </c>
      <c r="L117" s="50" t="str" cm="1">
        <f t="array" aca="1" ref="L117" ca="1">IFERROR(INDIRECT("$E"&amp;$K117,TRUE),"")</f>
        <v/>
      </c>
      <c r="M117" s="50" t="str" cm="1">
        <f t="array" aca="1" ref="M117" ca="1">IFERROR(INDIRECT("$F"&amp;$K117,TRUE),"")</f>
        <v/>
      </c>
    </row>
    <row r="118" spans="1:13">
      <c r="A118" s="50" t="str" cm="1">
        <f t="array" aca="1" ref="A118" ca="1">INDIRECT("'積算の内訳（明細入力）'!$A"&amp;(ROW()+6),TRUE)&amp;""</f>
        <v/>
      </c>
      <c r="B118" s="50" t="str" cm="1">
        <f t="array" aca="1" ref="B118" ca="1">INDIRECT("'積算の内訳（明細入力）'!$B"&amp;(ROW()+6),TRUE)&amp;""</f>
        <v/>
      </c>
      <c r="C118" s="50" t="str">
        <f t="shared" ca="1" si="6"/>
        <v/>
      </c>
      <c r="D118" s="50" t="str">
        <f ca="1">IF($C118="","",COUNTIF($C$2:$C118,$C118))</f>
        <v/>
      </c>
      <c r="E118" s="50" t="str">
        <f t="shared" ca="1" si="7"/>
        <v/>
      </c>
      <c r="F118" s="50" t="str">
        <f t="shared" ca="1" si="8"/>
        <v/>
      </c>
      <c r="H118" s="50">
        <f t="shared" ca="1" si="9"/>
        <v>118</v>
      </c>
      <c r="I118" s="50" cm="1">
        <f t="array" aca="1" ref="I118" ca="1">IF(資金計画書!$E$2="資金分配団体",INDIRECT("リストデータ!$A"&amp;H118),INDIRECT("リストデータ!$C"&amp;H118))</f>
        <v>0</v>
      </c>
      <c r="J118" s="50">
        <f t="shared" ca="1" si="10"/>
        <v>2</v>
      </c>
      <c r="K118" s="50" t="str">
        <f t="shared" ca="1" si="11"/>
        <v/>
      </c>
      <c r="L118" s="50" t="str" cm="1">
        <f t="array" aca="1" ref="L118" ca="1">IFERROR(INDIRECT("$E"&amp;$K118,TRUE),"")</f>
        <v/>
      </c>
      <c r="M118" s="50" t="str" cm="1">
        <f t="array" aca="1" ref="M118" ca="1">IFERROR(INDIRECT("$F"&amp;$K118,TRUE),"")</f>
        <v/>
      </c>
    </row>
    <row r="119" spans="1:13">
      <c r="A119" s="50" t="str" cm="1">
        <f t="array" aca="1" ref="A119" ca="1">INDIRECT("'積算の内訳（明細入力）'!$A"&amp;(ROW()+6),TRUE)&amp;""</f>
        <v/>
      </c>
      <c r="B119" s="50" t="str" cm="1">
        <f t="array" aca="1" ref="B119" ca="1">INDIRECT("'積算の内訳（明細入力）'!$B"&amp;(ROW()+6),TRUE)&amp;""</f>
        <v/>
      </c>
      <c r="C119" s="50" t="str">
        <f t="shared" ca="1" si="6"/>
        <v/>
      </c>
      <c r="D119" s="50" t="str">
        <f ca="1">IF($C119="","",COUNTIF($C$2:$C119,$C119))</f>
        <v/>
      </c>
      <c r="E119" s="50" t="str">
        <f t="shared" ca="1" si="7"/>
        <v/>
      </c>
      <c r="F119" s="50" t="str">
        <f t="shared" ca="1" si="8"/>
        <v/>
      </c>
      <c r="H119" s="50">
        <f t="shared" ca="1" si="9"/>
        <v>119</v>
      </c>
      <c r="I119" s="50" cm="1">
        <f t="array" aca="1" ref="I119" ca="1">IF(資金計画書!$E$2="資金分配団体",INDIRECT("リストデータ!$A"&amp;H119),INDIRECT("リストデータ!$C"&amp;H119))</f>
        <v>0</v>
      </c>
      <c r="J119" s="50">
        <f t="shared" ca="1" si="10"/>
        <v>2</v>
      </c>
      <c r="K119" s="50" t="str">
        <f t="shared" ca="1" si="11"/>
        <v/>
      </c>
      <c r="L119" s="50" t="str" cm="1">
        <f t="array" aca="1" ref="L119" ca="1">IFERROR(INDIRECT("$E"&amp;$K119,TRUE),"")</f>
        <v/>
      </c>
      <c r="M119" s="50" t="str" cm="1">
        <f t="array" aca="1" ref="M119" ca="1">IFERROR(INDIRECT("$F"&amp;$K119,TRUE),"")</f>
        <v/>
      </c>
    </row>
    <row r="120" spans="1:13">
      <c r="A120" s="50" t="str" cm="1">
        <f t="array" aca="1" ref="A120" ca="1">INDIRECT("'積算の内訳（明細入力）'!$A"&amp;(ROW()+6),TRUE)&amp;""</f>
        <v/>
      </c>
      <c r="B120" s="50" t="str" cm="1">
        <f t="array" aca="1" ref="B120" ca="1">INDIRECT("'積算の内訳（明細入力）'!$B"&amp;(ROW()+6),TRUE)&amp;""</f>
        <v/>
      </c>
      <c r="C120" s="50" t="str">
        <f t="shared" ca="1" si="6"/>
        <v/>
      </c>
      <c r="D120" s="50" t="str">
        <f ca="1">IF($C120="","",COUNTIF($C$2:$C120,$C120))</f>
        <v/>
      </c>
      <c r="E120" s="50" t="str">
        <f t="shared" ca="1" si="7"/>
        <v/>
      </c>
      <c r="F120" s="50" t="str">
        <f t="shared" ca="1" si="8"/>
        <v/>
      </c>
      <c r="H120" s="50">
        <f t="shared" ca="1" si="9"/>
        <v>120</v>
      </c>
      <c r="I120" s="50" cm="1">
        <f t="array" aca="1" ref="I120" ca="1">IF(資金計画書!$E$2="資金分配団体",INDIRECT("リストデータ!$A"&amp;H120),INDIRECT("リストデータ!$C"&amp;H120))</f>
        <v>0</v>
      </c>
      <c r="J120" s="50">
        <f t="shared" ca="1" si="10"/>
        <v>2</v>
      </c>
      <c r="K120" s="50" t="str">
        <f t="shared" ca="1" si="11"/>
        <v/>
      </c>
      <c r="L120" s="50" t="str" cm="1">
        <f t="array" aca="1" ref="L120" ca="1">IFERROR(INDIRECT("$E"&amp;$K120,TRUE),"")</f>
        <v/>
      </c>
      <c r="M120" s="50" t="str" cm="1">
        <f t="array" aca="1" ref="M120" ca="1">IFERROR(INDIRECT("$F"&amp;$K120,TRUE),"")</f>
        <v/>
      </c>
    </row>
    <row r="121" spans="1:13">
      <c r="A121" s="50" t="str" cm="1">
        <f t="array" aca="1" ref="A121" ca="1">INDIRECT("'積算の内訳（明細入力）'!$A"&amp;(ROW()+6),TRUE)&amp;""</f>
        <v/>
      </c>
      <c r="B121" s="50" t="str" cm="1">
        <f t="array" aca="1" ref="B121" ca="1">INDIRECT("'積算の内訳（明細入力）'!$B"&amp;(ROW()+6),TRUE)&amp;""</f>
        <v/>
      </c>
      <c r="C121" s="50" t="str">
        <f t="shared" ca="1" si="6"/>
        <v/>
      </c>
      <c r="D121" s="50" t="str">
        <f ca="1">IF($C121="","",COUNTIF($C$2:$C121,$C121))</f>
        <v/>
      </c>
      <c r="E121" s="50" t="str">
        <f t="shared" ca="1" si="7"/>
        <v/>
      </c>
      <c r="F121" s="50" t="str">
        <f t="shared" ca="1" si="8"/>
        <v/>
      </c>
      <c r="H121" s="50">
        <f t="shared" ca="1" si="9"/>
        <v>121</v>
      </c>
      <c r="I121" s="50" cm="1">
        <f t="array" aca="1" ref="I121" ca="1">IF(資金計画書!$E$2="資金分配団体",INDIRECT("リストデータ!$A"&amp;H121),INDIRECT("リストデータ!$C"&amp;H121))</f>
        <v>0</v>
      </c>
      <c r="J121" s="50">
        <f t="shared" ca="1" si="10"/>
        <v>2</v>
      </c>
      <c r="K121" s="50" t="str">
        <f t="shared" ca="1" si="11"/>
        <v/>
      </c>
      <c r="L121" s="50" t="str" cm="1">
        <f t="array" aca="1" ref="L121" ca="1">IFERROR(INDIRECT("$E"&amp;$K121,TRUE),"")</f>
        <v/>
      </c>
      <c r="M121" s="50" t="str" cm="1">
        <f t="array" aca="1" ref="M121" ca="1">IFERROR(INDIRECT("$F"&amp;$K121,TRUE),"")</f>
        <v/>
      </c>
    </row>
    <row r="122" spans="1:13">
      <c r="A122" s="50" t="str" cm="1">
        <f t="array" aca="1" ref="A122" ca="1">INDIRECT("'積算の内訳（明細入力）'!$A"&amp;(ROW()+6),TRUE)&amp;""</f>
        <v/>
      </c>
      <c r="B122" s="50" t="str" cm="1">
        <f t="array" aca="1" ref="B122" ca="1">INDIRECT("'積算の内訳（明細入力）'!$B"&amp;(ROW()+6),TRUE)&amp;""</f>
        <v/>
      </c>
      <c r="C122" s="50" t="str">
        <f t="shared" ca="1" si="6"/>
        <v/>
      </c>
      <c r="D122" s="50" t="str">
        <f ca="1">IF($C122="","",COUNTIF($C$2:$C122,$C122))</f>
        <v/>
      </c>
      <c r="E122" s="50" t="str">
        <f t="shared" ca="1" si="7"/>
        <v/>
      </c>
      <c r="F122" s="50" t="str">
        <f t="shared" ca="1" si="8"/>
        <v/>
      </c>
      <c r="H122" s="50">
        <f t="shared" ca="1" si="9"/>
        <v>122</v>
      </c>
      <c r="I122" s="50" cm="1">
        <f t="array" aca="1" ref="I122" ca="1">IF(資金計画書!$E$2="資金分配団体",INDIRECT("リストデータ!$A"&amp;H122),INDIRECT("リストデータ!$C"&amp;H122))</f>
        <v>0</v>
      </c>
      <c r="J122" s="50">
        <f t="shared" ca="1" si="10"/>
        <v>2</v>
      </c>
      <c r="K122" s="50" t="str">
        <f t="shared" ca="1" si="11"/>
        <v/>
      </c>
      <c r="L122" s="50" t="str" cm="1">
        <f t="array" aca="1" ref="L122" ca="1">IFERROR(INDIRECT("$E"&amp;$K122,TRUE),"")</f>
        <v/>
      </c>
      <c r="M122" s="50" t="str" cm="1">
        <f t="array" aca="1" ref="M122" ca="1">IFERROR(INDIRECT("$F"&amp;$K122,TRUE),"")</f>
        <v/>
      </c>
    </row>
    <row r="123" spans="1:13">
      <c r="A123" s="50" t="str" cm="1">
        <f t="array" aca="1" ref="A123" ca="1">INDIRECT("'積算の内訳（明細入力）'!$A"&amp;(ROW()+6),TRUE)&amp;""</f>
        <v/>
      </c>
      <c r="B123" s="50" t="str" cm="1">
        <f t="array" aca="1" ref="B123" ca="1">INDIRECT("'積算の内訳（明細入力）'!$B"&amp;(ROW()+6),TRUE)&amp;""</f>
        <v/>
      </c>
      <c r="C123" s="50" t="str">
        <f t="shared" ca="1" si="6"/>
        <v/>
      </c>
      <c r="D123" s="50" t="str">
        <f ca="1">IF($C123="","",COUNTIF($C$2:$C123,$C123))</f>
        <v/>
      </c>
      <c r="E123" s="50" t="str">
        <f t="shared" ca="1" si="7"/>
        <v/>
      </c>
      <c r="F123" s="50" t="str">
        <f t="shared" ca="1" si="8"/>
        <v/>
      </c>
      <c r="H123" s="50">
        <f t="shared" ca="1" si="9"/>
        <v>123</v>
      </c>
      <c r="I123" s="50" cm="1">
        <f t="array" aca="1" ref="I123" ca="1">IF(資金計画書!$E$2="資金分配団体",INDIRECT("リストデータ!$A"&amp;H123),INDIRECT("リストデータ!$C"&amp;H123))</f>
        <v>0</v>
      </c>
      <c r="J123" s="50">
        <f t="shared" ca="1" si="10"/>
        <v>2</v>
      </c>
      <c r="K123" s="50" t="str">
        <f t="shared" ca="1" si="11"/>
        <v/>
      </c>
      <c r="L123" s="50" t="str" cm="1">
        <f t="array" aca="1" ref="L123" ca="1">IFERROR(INDIRECT("$E"&amp;$K123,TRUE),"")</f>
        <v/>
      </c>
      <c r="M123" s="50" t="str" cm="1">
        <f t="array" aca="1" ref="M123" ca="1">IFERROR(INDIRECT("$F"&amp;$K123,TRUE),"")</f>
        <v/>
      </c>
    </row>
    <row r="124" spans="1:13">
      <c r="A124" s="50" t="str" cm="1">
        <f t="array" aca="1" ref="A124" ca="1">INDIRECT("'積算の内訳（明細入力）'!$A"&amp;(ROW()+6),TRUE)&amp;""</f>
        <v/>
      </c>
      <c r="B124" s="50" t="str" cm="1">
        <f t="array" aca="1" ref="B124" ca="1">INDIRECT("'積算の内訳（明細入力）'!$B"&amp;(ROW()+6),TRUE)&amp;""</f>
        <v/>
      </c>
      <c r="C124" s="50" t="str">
        <f t="shared" ca="1" si="6"/>
        <v/>
      </c>
      <c r="D124" s="50" t="str">
        <f ca="1">IF($C124="","",COUNTIF($C$2:$C124,$C124))</f>
        <v/>
      </c>
      <c r="E124" s="50" t="str">
        <f t="shared" ca="1" si="7"/>
        <v/>
      </c>
      <c r="F124" s="50" t="str">
        <f t="shared" ca="1" si="8"/>
        <v/>
      </c>
      <c r="H124" s="50">
        <f t="shared" ca="1" si="9"/>
        <v>124</v>
      </c>
      <c r="I124" s="50" cm="1">
        <f t="array" aca="1" ref="I124" ca="1">IF(資金計画書!$E$2="資金分配団体",INDIRECT("リストデータ!$A"&amp;H124),INDIRECT("リストデータ!$C"&amp;H124))</f>
        <v>0</v>
      </c>
      <c r="J124" s="50">
        <f t="shared" ca="1" si="10"/>
        <v>2</v>
      </c>
      <c r="K124" s="50" t="str">
        <f t="shared" ca="1" si="11"/>
        <v/>
      </c>
      <c r="L124" s="50" t="str" cm="1">
        <f t="array" aca="1" ref="L124" ca="1">IFERROR(INDIRECT("$E"&amp;$K124,TRUE),"")</f>
        <v/>
      </c>
      <c r="M124" s="50" t="str" cm="1">
        <f t="array" aca="1" ref="M124" ca="1">IFERROR(INDIRECT("$F"&amp;$K124,TRUE),"")</f>
        <v/>
      </c>
    </row>
    <row r="125" spans="1:13">
      <c r="A125" s="50" t="str" cm="1">
        <f t="array" aca="1" ref="A125" ca="1">INDIRECT("'積算の内訳（明細入力）'!$A"&amp;(ROW()+6),TRUE)&amp;""</f>
        <v/>
      </c>
      <c r="B125" s="50" t="str" cm="1">
        <f t="array" aca="1" ref="B125" ca="1">INDIRECT("'積算の内訳（明細入力）'!$B"&amp;(ROW()+6),TRUE)&amp;""</f>
        <v/>
      </c>
      <c r="C125" s="50" t="str">
        <f t="shared" ca="1" si="6"/>
        <v/>
      </c>
      <c r="D125" s="50" t="str">
        <f ca="1">IF($C125="","",COUNTIF($C$2:$C125,$C125))</f>
        <v/>
      </c>
      <c r="E125" s="50" t="str">
        <f t="shared" ca="1" si="7"/>
        <v/>
      </c>
      <c r="F125" s="50" t="str">
        <f t="shared" ca="1" si="8"/>
        <v/>
      </c>
      <c r="H125" s="50">
        <f t="shared" ca="1" si="9"/>
        <v>125</v>
      </c>
      <c r="I125" s="50" cm="1">
        <f t="array" aca="1" ref="I125" ca="1">IF(資金計画書!$E$2="資金分配団体",INDIRECT("リストデータ!$A"&amp;H125),INDIRECT("リストデータ!$C"&amp;H125))</f>
        <v>0</v>
      </c>
      <c r="J125" s="50">
        <f t="shared" ca="1" si="10"/>
        <v>2</v>
      </c>
      <c r="K125" s="50" t="str">
        <f t="shared" ca="1" si="11"/>
        <v/>
      </c>
      <c r="L125" s="50" t="str" cm="1">
        <f t="array" aca="1" ref="L125" ca="1">IFERROR(INDIRECT("$E"&amp;$K125,TRUE),"")</f>
        <v/>
      </c>
      <c r="M125" s="50" t="str" cm="1">
        <f t="array" aca="1" ref="M125" ca="1">IFERROR(INDIRECT("$F"&amp;$K125,TRUE),"")</f>
        <v/>
      </c>
    </row>
    <row r="126" spans="1:13">
      <c r="A126" s="50" t="str" cm="1">
        <f t="array" aca="1" ref="A126" ca="1">INDIRECT("'積算の内訳（明細入力）'!$A"&amp;(ROW()+6),TRUE)&amp;""</f>
        <v/>
      </c>
      <c r="B126" s="50" t="str" cm="1">
        <f t="array" aca="1" ref="B126" ca="1">INDIRECT("'積算の内訳（明細入力）'!$B"&amp;(ROW()+6),TRUE)&amp;""</f>
        <v/>
      </c>
      <c r="C126" s="50" t="str">
        <f t="shared" ca="1" si="6"/>
        <v/>
      </c>
      <c r="D126" s="50" t="str">
        <f ca="1">IF($C126="","",COUNTIF($C$2:$C126,$C126))</f>
        <v/>
      </c>
      <c r="E126" s="50" t="str">
        <f t="shared" ca="1" si="7"/>
        <v/>
      </c>
      <c r="F126" s="50" t="str">
        <f t="shared" ca="1" si="8"/>
        <v/>
      </c>
      <c r="H126" s="50">
        <f t="shared" ca="1" si="9"/>
        <v>126</v>
      </c>
      <c r="I126" s="50" cm="1">
        <f t="array" aca="1" ref="I126" ca="1">IF(資金計画書!$E$2="資金分配団体",INDIRECT("リストデータ!$A"&amp;H126),INDIRECT("リストデータ!$C"&amp;H126))</f>
        <v>0</v>
      </c>
      <c r="J126" s="50">
        <f t="shared" ca="1" si="10"/>
        <v>2</v>
      </c>
      <c r="K126" s="50" t="str">
        <f t="shared" ca="1" si="11"/>
        <v/>
      </c>
      <c r="L126" s="50" t="str" cm="1">
        <f t="array" aca="1" ref="L126" ca="1">IFERROR(INDIRECT("$E"&amp;$K126,TRUE),"")</f>
        <v/>
      </c>
      <c r="M126" s="50" t="str" cm="1">
        <f t="array" aca="1" ref="M126" ca="1">IFERROR(INDIRECT("$F"&amp;$K126,TRUE),"")</f>
        <v/>
      </c>
    </row>
    <row r="127" spans="1:13">
      <c r="A127" s="50" t="str" cm="1">
        <f t="array" aca="1" ref="A127" ca="1">INDIRECT("'積算の内訳（明細入力）'!$A"&amp;(ROW()+6),TRUE)&amp;""</f>
        <v/>
      </c>
      <c r="B127" s="50" t="str" cm="1">
        <f t="array" aca="1" ref="B127" ca="1">INDIRECT("'積算の内訳（明細入力）'!$B"&amp;(ROW()+6),TRUE)&amp;""</f>
        <v/>
      </c>
      <c r="C127" s="50" t="str">
        <f t="shared" ca="1" si="6"/>
        <v/>
      </c>
      <c r="D127" s="50" t="str">
        <f ca="1">IF($C127="","",COUNTIF($C$2:$C127,$C127))</f>
        <v/>
      </c>
      <c r="E127" s="50" t="str">
        <f t="shared" ca="1" si="7"/>
        <v/>
      </c>
      <c r="F127" s="50" t="str">
        <f t="shared" ca="1" si="8"/>
        <v/>
      </c>
      <c r="H127" s="50">
        <f t="shared" ca="1" si="9"/>
        <v>127</v>
      </c>
      <c r="I127" s="50" cm="1">
        <f t="array" aca="1" ref="I127" ca="1">IF(資金計画書!$E$2="資金分配団体",INDIRECT("リストデータ!$A"&amp;H127),INDIRECT("リストデータ!$C"&amp;H127))</f>
        <v>0</v>
      </c>
      <c r="J127" s="50">
        <f t="shared" ca="1" si="10"/>
        <v>2</v>
      </c>
      <c r="K127" s="50" t="str">
        <f t="shared" ca="1" si="11"/>
        <v/>
      </c>
      <c r="L127" s="50" t="str" cm="1">
        <f t="array" aca="1" ref="L127" ca="1">IFERROR(INDIRECT("$E"&amp;$K127,TRUE),"")</f>
        <v/>
      </c>
      <c r="M127" s="50" t="str" cm="1">
        <f t="array" aca="1" ref="M127" ca="1">IFERROR(INDIRECT("$F"&amp;$K127,TRUE),"")</f>
        <v/>
      </c>
    </row>
    <row r="128" spans="1:13">
      <c r="A128" s="50" t="str" cm="1">
        <f t="array" aca="1" ref="A128" ca="1">INDIRECT("'積算の内訳（明細入力）'!$A"&amp;(ROW()+6),TRUE)&amp;""</f>
        <v/>
      </c>
      <c r="B128" s="50" t="str" cm="1">
        <f t="array" aca="1" ref="B128" ca="1">INDIRECT("'積算の内訳（明細入力）'!$B"&amp;(ROW()+6),TRUE)&amp;""</f>
        <v/>
      </c>
      <c r="C128" s="50" t="str">
        <f t="shared" ca="1" si="6"/>
        <v/>
      </c>
      <c r="D128" s="50" t="str">
        <f ca="1">IF($C128="","",COUNTIF($C$2:$C128,$C128))</f>
        <v/>
      </c>
      <c r="E128" s="50" t="str">
        <f t="shared" ca="1" si="7"/>
        <v/>
      </c>
      <c r="F128" s="50" t="str">
        <f t="shared" ca="1" si="8"/>
        <v/>
      </c>
      <c r="H128" s="50">
        <f t="shared" ca="1" si="9"/>
        <v>128</v>
      </c>
      <c r="I128" s="50" cm="1">
        <f t="array" aca="1" ref="I128" ca="1">IF(資金計画書!$E$2="資金分配団体",INDIRECT("リストデータ!$A"&amp;H128),INDIRECT("リストデータ!$C"&amp;H128))</f>
        <v>0</v>
      </c>
      <c r="J128" s="50">
        <f t="shared" ca="1" si="10"/>
        <v>2</v>
      </c>
      <c r="K128" s="50" t="str">
        <f t="shared" ca="1" si="11"/>
        <v/>
      </c>
      <c r="L128" s="50" t="str" cm="1">
        <f t="array" aca="1" ref="L128" ca="1">IFERROR(INDIRECT("$E"&amp;$K128,TRUE),"")</f>
        <v/>
      </c>
      <c r="M128" s="50" t="str" cm="1">
        <f t="array" aca="1" ref="M128" ca="1">IFERROR(INDIRECT("$F"&amp;$K128,TRUE),"")</f>
        <v/>
      </c>
    </row>
    <row r="129" spans="1:13">
      <c r="A129" s="50" t="str" cm="1">
        <f t="array" aca="1" ref="A129" ca="1">INDIRECT("'積算の内訳（明細入力）'!$A"&amp;(ROW()+6),TRUE)&amp;""</f>
        <v/>
      </c>
      <c r="B129" s="50" t="str" cm="1">
        <f t="array" aca="1" ref="B129" ca="1">INDIRECT("'積算の内訳（明細入力）'!$B"&amp;(ROW()+6),TRUE)&amp;""</f>
        <v/>
      </c>
      <c r="C129" s="50" t="str">
        <f t="shared" ca="1" si="6"/>
        <v/>
      </c>
      <c r="D129" s="50" t="str">
        <f ca="1">IF($C129="","",COUNTIF($C$2:$C129,$C129))</f>
        <v/>
      </c>
      <c r="E129" s="50" t="str">
        <f t="shared" ca="1" si="7"/>
        <v/>
      </c>
      <c r="F129" s="50" t="str">
        <f t="shared" ca="1" si="8"/>
        <v/>
      </c>
      <c r="H129" s="50">
        <f t="shared" ca="1" si="9"/>
        <v>129</v>
      </c>
      <c r="I129" s="50" cm="1">
        <f t="array" aca="1" ref="I129" ca="1">IF(資金計画書!$E$2="資金分配団体",INDIRECT("リストデータ!$A"&amp;H129),INDIRECT("リストデータ!$C"&amp;H129))</f>
        <v>0</v>
      </c>
      <c r="J129" s="50">
        <f t="shared" ca="1" si="10"/>
        <v>2</v>
      </c>
      <c r="K129" s="50" t="str">
        <f t="shared" ca="1" si="11"/>
        <v/>
      </c>
      <c r="L129" s="50" t="str" cm="1">
        <f t="array" aca="1" ref="L129" ca="1">IFERROR(INDIRECT("$E"&amp;$K129,TRUE),"")</f>
        <v/>
      </c>
      <c r="M129" s="50" t="str" cm="1">
        <f t="array" aca="1" ref="M129" ca="1">IFERROR(INDIRECT("$F"&amp;$K129,TRUE),"")</f>
        <v/>
      </c>
    </row>
    <row r="130" spans="1:13">
      <c r="A130" s="50" t="str" cm="1">
        <f t="array" aca="1" ref="A130" ca="1">INDIRECT("'積算の内訳（明細入力）'!$A"&amp;(ROW()+6),TRUE)&amp;""</f>
        <v/>
      </c>
      <c r="B130" s="50" t="str" cm="1">
        <f t="array" aca="1" ref="B130" ca="1">INDIRECT("'積算の内訳（明細入力）'!$B"&amp;(ROW()+6),TRUE)&amp;""</f>
        <v/>
      </c>
      <c r="C130" s="50" t="str">
        <f t="shared" ca="1" si="6"/>
        <v/>
      </c>
      <c r="D130" s="50" t="str">
        <f ca="1">IF($C130="","",COUNTIF($C$2:$C130,$C130))</f>
        <v/>
      </c>
      <c r="E130" s="50" t="str">
        <f t="shared" ca="1" si="7"/>
        <v/>
      </c>
      <c r="F130" s="50" t="str">
        <f t="shared" ca="1" si="8"/>
        <v/>
      </c>
      <c r="H130" s="50">
        <f t="shared" ca="1" si="9"/>
        <v>130</v>
      </c>
      <c r="I130" s="50" cm="1">
        <f t="array" aca="1" ref="I130" ca="1">IF(資金計画書!$E$2="資金分配団体",INDIRECT("リストデータ!$A"&amp;H130),INDIRECT("リストデータ!$C"&amp;H130))</f>
        <v>0</v>
      </c>
      <c r="J130" s="50">
        <f t="shared" ca="1" si="10"/>
        <v>2</v>
      </c>
      <c r="K130" s="50" t="str">
        <f t="shared" ca="1" si="11"/>
        <v/>
      </c>
      <c r="L130" s="50" t="str" cm="1">
        <f t="array" aca="1" ref="L130" ca="1">IFERROR(INDIRECT("$E"&amp;$K130,TRUE),"")</f>
        <v/>
      </c>
      <c r="M130" s="50" t="str" cm="1">
        <f t="array" aca="1" ref="M130" ca="1">IFERROR(INDIRECT("$F"&amp;$K130,TRUE),"")</f>
        <v/>
      </c>
    </row>
    <row r="131" spans="1:13">
      <c r="A131" s="50" t="str" cm="1">
        <f t="array" aca="1" ref="A131" ca="1">INDIRECT("'積算の内訳（明細入力）'!$A"&amp;(ROW()+6),TRUE)&amp;""</f>
        <v/>
      </c>
      <c r="B131" s="50" t="str" cm="1">
        <f t="array" aca="1" ref="B131" ca="1">INDIRECT("'積算の内訳（明細入力）'!$B"&amp;(ROW()+6),TRUE)&amp;""</f>
        <v/>
      </c>
      <c r="C131" s="50" t="str">
        <f t="shared" ref="C131:C194" ca="1" si="12">A131&amp;B131</f>
        <v/>
      </c>
      <c r="D131" s="50" t="str">
        <f ca="1">IF($C131="","",COUNTIF($C$2:$C131,$C131))</f>
        <v/>
      </c>
      <c r="E131" s="50" t="str">
        <f t="shared" ref="E131:E194" ca="1" si="13">IF(D131=1,A131,"")</f>
        <v/>
      </c>
      <c r="F131" s="50" t="str">
        <f t="shared" ref="F131:F194" ca="1" si="14">IF(D131=1,B131,"")</f>
        <v/>
      </c>
      <c r="H131" s="50">
        <f t="shared" ca="1" si="9"/>
        <v>131</v>
      </c>
      <c r="I131" s="50" cm="1">
        <f t="array" aca="1" ref="I131" ca="1">IF(資金計画書!$E$2="資金分配団体",INDIRECT("リストデータ!$A"&amp;H131),INDIRECT("リストデータ!$C"&amp;H131))</f>
        <v>0</v>
      </c>
      <c r="J131" s="50">
        <f t="shared" ca="1" si="10"/>
        <v>2</v>
      </c>
      <c r="K131" s="50" t="str">
        <f t="shared" ca="1" si="11"/>
        <v/>
      </c>
      <c r="L131" s="50" t="str" cm="1">
        <f t="array" aca="1" ref="L131" ca="1">IFERROR(INDIRECT("$E"&amp;$K131,TRUE),"")</f>
        <v/>
      </c>
      <c r="M131" s="50" t="str" cm="1">
        <f t="array" aca="1" ref="M131" ca="1">IFERROR(INDIRECT("$F"&amp;$K131,TRUE),"")</f>
        <v/>
      </c>
    </row>
    <row r="132" spans="1:13">
      <c r="A132" s="50" t="str" cm="1">
        <f t="array" aca="1" ref="A132" ca="1">INDIRECT("'積算の内訳（明細入力）'!$A"&amp;(ROW()+6),TRUE)&amp;""</f>
        <v/>
      </c>
      <c r="B132" s="50" t="str" cm="1">
        <f t="array" aca="1" ref="B132" ca="1">INDIRECT("'積算の内訳（明細入力）'!$B"&amp;(ROW()+6),TRUE)&amp;""</f>
        <v/>
      </c>
      <c r="C132" s="50" t="str">
        <f t="shared" ca="1" si="12"/>
        <v/>
      </c>
      <c r="D132" s="50" t="str">
        <f ca="1">IF($C132="","",COUNTIF($C$2:$C132,$C132))</f>
        <v/>
      </c>
      <c r="E132" s="50" t="str">
        <f t="shared" ca="1" si="13"/>
        <v/>
      </c>
      <c r="F132" s="50" t="str">
        <f t="shared" ca="1" si="14"/>
        <v/>
      </c>
      <c r="H132" s="50">
        <f t="shared" ref="H132:H195" ca="1" si="15">IF(ISERROR(MATCH($I131,INDIRECT("$E"&amp;($K131+1)&amp;":$E$201",TRUE),0)),H131+1,H131)</f>
        <v>132</v>
      </c>
      <c r="I132" s="50" cm="1">
        <f t="array" aca="1" ref="I132" ca="1">IF(資金計画書!$E$2="資金分配団体",INDIRECT("リストデータ!$A"&amp;H132),INDIRECT("リストデータ!$C"&amp;H132))</f>
        <v>0</v>
      </c>
      <c r="J132" s="50">
        <f t="shared" ref="J132:J195" ca="1" si="16">IF($H131&lt;&gt;$H132,2,$K131+1)</f>
        <v>2</v>
      </c>
      <c r="K132" s="50" t="str">
        <f t="shared" ref="K132:K195" ca="1" si="17">IFERROR(MATCH($I132,INDIRECT("$E"&amp;$J132&amp;":$E$201",TRUE),0)+($J132-1),"")</f>
        <v/>
      </c>
      <c r="L132" s="50" t="str" cm="1">
        <f t="array" aca="1" ref="L132" ca="1">IFERROR(INDIRECT("$E"&amp;$K132,TRUE),"")</f>
        <v/>
      </c>
      <c r="M132" s="50" t="str" cm="1">
        <f t="array" aca="1" ref="M132" ca="1">IFERROR(INDIRECT("$F"&amp;$K132,TRUE),"")</f>
        <v/>
      </c>
    </row>
    <row r="133" spans="1:13">
      <c r="A133" s="50" t="str" cm="1">
        <f t="array" aca="1" ref="A133" ca="1">INDIRECT("'積算の内訳（明細入力）'!$A"&amp;(ROW()+6),TRUE)&amp;""</f>
        <v/>
      </c>
      <c r="B133" s="50" t="str" cm="1">
        <f t="array" aca="1" ref="B133" ca="1">INDIRECT("'積算の内訳（明細入力）'!$B"&amp;(ROW()+6),TRUE)&amp;""</f>
        <v/>
      </c>
      <c r="C133" s="50" t="str">
        <f t="shared" ca="1" si="12"/>
        <v/>
      </c>
      <c r="D133" s="50" t="str">
        <f ca="1">IF($C133="","",COUNTIF($C$2:$C133,$C133))</f>
        <v/>
      </c>
      <c r="E133" s="50" t="str">
        <f t="shared" ca="1" si="13"/>
        <v/>
      </c>
      <c r="F133" s="50" t="str">
        <f t="shared" ca="1" si="14"/>
        <v/>
      </c>
      <c r="H133" s="50">
        <f t="shared" ca="1" si="15"/>
        <v>133</v>
      </c>
      <c r="I133" s="50" cm="1">
        <f t="array" aca="1" ref="I133" ca="1">IF(資金計画書!$E$2="資金分配団体",INDIRECT("リストデータ!$A"&amp;H133),INDIRECT("リストデータ!$C"&amp;H133))</f>
        <v>0</v>
      </c>
      <c r="J133" s="50">
        <f t="shared" ca="1" si="16"/>
        <v>2</v>
      </c>
      <c r="K133" s="50" t="str">
        <f t="shared" ca="1" si="17"/>
        <v/>
      </c>
      <c r="L133" s="50" t="str" cm="1">
        <f t="array" aca="1" ref="L133" ca="1">IFERROR(INDIRECT("$E"&amp;$K133,TRUE),"")</f>
        <v/>
      </c>
      <c r="M133" s="50" t="str" cm="1">
        <f t="array" aca="1" ref="M133" ca="1">IFERROR(INDIRECT("$F"&amp;$K133,TRUE),"")</f>
        <v/>
      </c>
    </row>
    <row r="134" spans="1:13">
      <c r="A134" s="50" t="str" cm="1">
        <f t="array" aca="1" ref="A134" ca="1">INDIRECT("'積算の内訳（明細入力）'!$A"&amp;(ROW()+6),TRUE)&amp;""</f>
        <v/>
      </c>
      <c r="B134" s="50" t="str" cm="1">
        <f t="array" aca="1" ref="B134" ca="1">INDIRECT("'積算の内訳（明細入力）'!$B"&amp;(ROW()+6),TRUE)&amp;""</f>
        <v/>
      </c>
      <c r="C134" s="50" t="str">
        <f t="shared" ca="1" si="12"/>
        <v/>
      </c>
      <c r="D134" s="50" t="str">
        <f ca="1">IF($C134="","",COUNTIF($C$2:$C134,$C134))</f>
        <v/>
      </c>
      <c r="E134" s="50" t="str">
        <f t="shared" ca="1" si="13"/>
        <v/>
      </c>
      <c r="F134" s="50" t="str">
        <f t="shared" ca="1" si="14"/>
        <v/>
      </c>
      <c r="H134" s="50">
        <f t="shared" ca="1" si="15"/>
        <v>134</v>
      </c>
      <c r="I134" s="50" cm="1">
        <f t="array" aca="1" ref="I134" ca="1">IF(資金計画書!$E$2="資金分配団体",INDIRECT("リストデータ!$A"&amp;H134),INDIRECT("リストデータ!$C"&amp;H134))</f>
        <v>0</v>
      </c>
      <c r="J134" s="50">
        <f t="shared" ca="1" si="16"/>
        <v>2</v>
      </c>
      <c r="K134" s="50" t="str">
        <f t="shared" ca="1" si="17"/>
        <v/>
      </c>
      <c r="L134" s="50" t="str" cm="1">
        <f t="array" aca="1" ref="L134" ca="1">IFERROR(INDIRECT("$E"&amp;$K134,TRUE),"")</f>
        <v/>
      </c>
      <c r="M134" s="50" t="str" cm="1">
        <f t="array" aca="1" ref="M134" ca="1">IFERROR(INDIRECT("$F"&amp;$K134,TRUE),"")</f>
        <v/>
      </c>
    </row>
    <row r="135" spans="1:13">
      <c r="A135" s="50" t="str" cm="1">
        <f t="array" aca="1" ref="A135" ca="1">INDIRECT("'積算の内訳（明細入力）'!$A"&amp;(ROW()+6),TRUE)&amp;""</f>
        <v/>
      </c>
      <c r="B135" s="50" t="str" cm="1">
        <f t="array" aca="1" ref="B135" ca="1">INDIRECT("'積算の内訳（明細入力）'!$B"&amp;(ROW()+6),TRUE)&amp;""</f>
        <v/>
      </c>
      <c r="C135" s="50" t="str">
        <f t="shared" ca="1" si="12"/>
        <v/>
      </c>
      <c r="D135" s="50" t="str">
        <f ca="1">IF($C135="","",COUNTIF($C$2:$C135,$C135))</f>
        <v/>
      </c>
      <c r="E135" s="50" t="str">
        <f t="shared" ca="1" si="13"/>
        <v/>
      </c>
      <c r="F135" s="50" t="str">
        <f t="shared" ca="1" si="14"/>
        <v/>
      </c>
      <c r="H135" s="50">
        <f t="shared" ca="1" si="15"/>
        <v>135</v>
      </c>
      <c r="I135" s="50" cm="1">
        <f t="array" aca="1" ref="I135" ca="1">IF(資金計画書!$E$2="資金分配団体",INDIRECT("リストデータ!$A"&amp;H135),INDIRECT("リストデータ!$C"&amp;H135))</f>
        <v>0</v>
      </c>
      <c r="J135" s="50">
        <f t="shared" ca="1" si="16"/>
        <v>2</v>
      </c>
      <c r="K135" s="50" t="str">
        <f t="shared" ca="1" si="17"/>
        <v/>
      </c>
      <c r="L135" s="50" t="str" cm="1">
        <f t="array" aca="1" ref="L135" ca="1">IFERROR(INDIRECT("$E"&amp;$K135,TRUE),"")</f>
        <v/>
      </c>
      <c r="M135" s="50" t="str" cm="1">
        <f t="array" aca="1" ref="M135" ca="1">IFERROR(INDIRECT("$F"&amp;$K135,TRUE),"")</f>
        <v/>
      </c>
    </row>
    <row r="136" spans="1:13">
      <c r="A136" s="50" t="str" cm="1">
        <f t="array" aca="1" ref="A136" ca="1">INDIRECT("'積算の内訳（明細入力）'!$A"&amp;(ROW()+6),TRUE)&amp;""</f>
        <v/>
      </c>
      <c r="B136" s="50" t="str" cm="1">
        <f t="array" aca="1" ref="B136" ca="1">INDIRECT("'積算の内訳（明細入力）'!$B"&amp;(ROW()+6),TRUE)&amp;""</f>
        <v/>
      </c>
      <c r="C136" s="50" t="str">
        <f t="shared" ca="1" si="12"/>
        <v/>
      </c>
      <c r="D136" s="50" t="str">
        <f ca="1">IF($C136="","",COUNTIF($C$2:$C136,$C136))</f>
        <v/>
      </c>
      <c r="E136" s="50" t="str">
        <f t="shared" ca="1" si="13"/>
        <v/>
      </c>
      <c r="F136" s="50" t="str">
        <f t="shared" ca="1" si="14"/>
        <v/>
      </c>
      <c r="H136" s="50">
        <f t="shared" ca="1" si="15"/>
        <v>136</v>
      </c>
      <c r="I136" s="50" cm="1">
        <f t="array" aca="1" ref="I136" ca="1">IF(資金計画書!$E$2="資金分配団体",INDIRECT("リストデータ!$A"&amp;H136),INDIRECT("リストデータ!$C"&amp;H136))</f>
        <v>0</v>
      </c>
      <c r="J136" s="50">
        <f t="shared" ca="1" si="16"/>
        <v>2</v>
      </c>
      <c r="K136" s="50" t="str">
        <f t="shared" ca="1" si="17"/>
        <v/>
      </c>
      <c r="L136" s="50" t="str" cm="1">
        <f t="array" aca="1" ref="L136" ca="1">IFERROR(INDIRECT("$E"&amp;$K136,TRUE),"")</f>
        <v/>
      </c>
      <c r="M136" s="50" t="str" cm="1">
        <f t="array" aca="1" ref="M136" ca="1">IFERROR(INDIRECT("$F"&amp;$K136,TRUE),"")</f>
        <v/>
      </c>
    </row>
    <row r="137" spans="1:13">
      <c r="A137" s="50" t="str" cm="1">
        <f t="array" aca="1" ref="A137" ca="1">INDIRECT("'積算の内訳（明細入力）'!$A"&amp;(ROW()+6),TRUE)&amp;""</f>
        <v/>
      </c>
      <c r="B137" s="50" t="str" cm="1">
        <f t="array" aca="1" ref="B137" ca="1">INDIRECT("'積算の内訳（明細入力）'!$B"&amp;(ROW()+6),TRUE)&amp;""</f>
        <v/>
      </c>
      <c r="C137" s="50" t="str">
        <f t="shared" ca="1" si="12"/>
        <v/>
      </c>
      <c r="D137" s="50" t="str">
        <f ca="1">IF($C137="","",COUNTIF($C$2:$C137,$C137))</f>
        <v/>
      </c>
      <c r="E137" s="50" t="str">
        <f t="shared" ca="1" si="13"/>
        <v/>
      </c>
      <c r="F137" s="50" t="str">
        <f t="shared" ca="1" si="14"/>
        <v/>
      </c>
      <c r="H137" s="50">
        <f t="shared" ca="1" si="15"/>
        <v>137</v>
      </c>
      <c r="I137" s="50" cm="1">
        <f t="array" aca="1" ref="I137" ca="1">IF(資金計画書!$E$2="資金分配団体",INDIRECT("リストデータ!$A"&amp;H137),INDIRECT("リストデータ!$C"&amp;H137))</f>
        <v>0</v>
      </c>
      <c r="J137" s="50">
        <f t="shared" ca="1" si="16"/>
        <v>2</v>
      </c>
      <c r="K137" s="50" t="str">
        <f t="shared" ca="1" si="17"/>
        <v/>
      </c>
      <c r="L137" s="50" t="str" cm="1">
        <f t="array" aca="1" ref="L137" ca="1">IFERROR(INDIRECT("$E"&amp;$K137,TRUE),"")</f>
        <v/>
      </c>
      <c r="M137" s="50" t="str" cm="1">
        <f t="array" aca="1" ref="M137" ca="1">IFERROR(INDIRECT("$F"&amp;$K137,TRUE),"")</f>
        <v/>
      </c>
    </row>
    <row r="138" spans="1:13">
      <c r="A138" s="50" t="str" cm="1">
        <f t="array" aca="1" ref="A138" ca="1">INDIRECT("'積算の内訳（明細入力）'!$A"&amp;(ROW()+6),TRUE)&amp;""</f>
        <v/>
      </c>
      <c r="B138" s="50" t="str" cm="1">
        <f t="array" aca="1" ref="B138" ca="1">INDIRECT("'積算の内訳（明細入力）'!$B"&amp;(ROW()+6),TRUE)&amp;""</f>
        <v/>
      </c>
      <c r="C138" s="50" t="str">
        <f t="shared" ca="1" si="12"/>
        <v/>
      </c>
      <c r="D138" s="50" t="str">
        <f ca="1">IF($C138="","",COUNTIF($C$2:$C138,$C138))</f>
        <v/>
      </c>
      <c r="E138" s="50" t="str">
        <f t="shared" ca="1" si="13"/>
        <v/>
      </c>
      <c r="F138" s="50" t="str">
        <f t="shared" ca="1" si="14"/>
        <v/>
      </c>
      <c r="H138" s="50">
        <f t="shared" ca="1" si="15"/>
        <v>138</v>
      </c>
      <c r="I138" s="50" cm="1">
        <f t="array" aca="1" ref="I138" ca="1">IF(資金計画書!$E$2="資金分配団体",INDIRECT("リストデータ!$A"&amp;H138),INDIRECT("リストデータ!$C"&amp;H138))</f>
        <v>0</v>
      </c>
      <c r="J138" s="50">
        <f t="shared" ca="1" si="16"/>
        <v>2</v>
      </c>
      <c r="K138" s="50" t="str">
        <f t="shared" ca="1" si="17"/>
        <v/>
      </c>
      <c r="L138" s="50" t="str" cm="1">
        <f t="array" aca="1" ref="L138" ca="1">IFERROR(INDIRECT("$E"&amp;$K138,TRUE),"")</f>
        <v/>
      </c>
      <c r="M138" s="50" t="str" cm="1">
        <f t="array" aca="1" ref="M138" ca="1">IFERROR(INDIRECT("$F"&amp;$K138,TRUE),"")</f>
        <v/>
      </c>
    </row>
    <row r="139" spans="1:13">
      <c r="A139" s="50" t="str" cm="1">
        <f t="array" aca="1" ref="A139" ca="1">INDIRECT("'積算の内訳（明細入力）'!$A"&amp;(ROW()+6),TRUE)&amp;""</f>
        <v/>
      </c>
      <c r="B139" s="50" t="str" cm="1">
        <f t="array" aca="1" ref="B139" ca="1">INDIRECT("'積算の内訳（明細入力）'!$B"&amp;(ROW()+6),TRUE)&amp;""</f>
        <v/>
      </c>
      <c r="C139" s="50" t="str">
        <f t="shared" ca="1" si="12"/>
        <v/>
      </c>
      <c r="D139" s="50" t="str">
        <f ca="1">IF($C139="","",COUNTIF($C$2:$C139,$C139))</f>
        <v/>
      </c>
      <c r="E139" s="50" t="str">
        <f t="shared" ca="1" si="13"/>
        <v/>
      </c>
      <c r="F139" s="50" t="str">
        <f t="shared" ca="1" si="14"/>
        <v/>
      </c>
      <c r="H139" s="50">
        <f t="shared" ca="1" si="15"/>
        <v>139</v>
      </c>
      <c r="I139" s="50" cm="1">
        <f t="array" aca="1" ref="I139" ca="1">IF(資金計画書!$E$2="資金分配団体",INDIRECT("リストデータ!$A"&amp;H139),INDIRECT("リストデータ!$C"&amp;H139))</f>
        <v>0</v>
      </c>
      <c r="J139" s="50">
        <f t="shared" ca="1" si="16"/>
        <v>2</v>
      </c>
      <c r="K139" s="50" t="str">
        <f t="shared" ca="1" si="17"/>
        <v/>
      </c>
      <c r="L139" s="50" t="str" cm="1">
        <f t="array" aca="1" ref="L139" ca="1">IFERROR(INDIRECT("$E"&amp;$K139,TRUE),"")</f>
        <v/>
      </c>
      <c r="M139" s="50" t="str" cm="1">
        <f t="array" aca="1" ref="M139" ca="1">IFERROR(INDIRECT("$F"&amp;$K139,TRUE),"")</f>
        <v/>
      </c>
    </row>
    <row r="140" spans="1:13">
      <c r="A140" s="50" t="str" cm="1">
        <f t="array" aca="1" ref="A140" ca="1">INDIRECT("'積算の内訳（明細入力）'!$A"&amp;(ROW()+6),TRUE)&amp;""</f>
        <v/>
      </c>
      <c r="B140" s="50" t="str" cm="1">
        <f t="array" aca="1" ref="B140" ca="1">INDIRECT("'積算の内訳（明細入力）'!$B"&amp;(ROW()+6),TRUE)&amp;""</f>
        <v/>
      </c>
      <c r="C140" s="50" t="str">
        <f t="shared" ca="1" si="12"/>
        <v/>
      </c>
      <c r="D140" s="50" t="str">
        <f ca="1">IF($C140="","",COUNTIF($C$2:$C140,$C140))</f>
        <v/>
      </c>
      <c r="E140" s="50" t="str">
        <f t="shared" ca="1" si="13"/>
        <v/>
      </c>
      <c r="F140" s="50" t="str">
        <f t="shared" ca="1" si="14"/>
        <v/>
      </c>
      <c r="H140" s="50">
        <f t="shared" ca="1" si="15"/>
        <v>140</v>
      </c>
      <c r="I140" s="50" cm="1">
        <f t="array" aca="1" ref="I140" ca="1">IF(資金計画書!$E$2="資金分配団体",INDIRECT("リストデータ!$A"&amp;H140),INDIRECT("リストデータ!$C"&amp;H140))</f>
        <v>0</v>
      </c>
      <c r="J140" s="50">
        <f t="shared" ca="1" si="16"/>
        <v>2</v>
      </c>
      <c r="K140" s="50" t="str">
        <f t="shared" ca="1" si="17"/>
        <v/>
      </c>
      <c r="L140" s="50" t="str" cm="1">
        <f t="array" aca="1" ref="L140" ca="1">IFERROR(INDIRECT("$E"&amp;$K140,TRUE),"")</f>
        <v/>
      </c>
      <c r="M140" s="50" t="str" cm="1">
        <f t="array" aca="1" ref="M140" ca="1">IFERROR(INDIRECT("$F"&amp;$K140,TRUE),"")</f>
        <v/>
      </c>
    </row>
    <row r="141" spans="1:13">
      <c r="A141" s="50" t="str" cm="1">
        <f t="array" aca="1" ref="A141" ca="1">INDIRECT("'積算の内訳（明細入力）'!$A"&amp;(ROW()+6),TRUE)&amp;""</f>
        <v/>
      </c>
      <c r="B141" s="50" t="str" cm="1">
        <f t="array" aca="1" ref="B141" ca="1">INDIRECT("'積算の内訳（明細入力）'!$B"&amp;(ROW()+6),TRUE)&amp;""</f>
        <v/>
      </c>
      <c r="C141" s="50" t="str">
        <f t="shared" ca="1" si="12"/>
        <v/>
      </c>
      <c r="D141" s="50" t="str">
        <f ca="1">IF($C141="","",COUNTIF($C$2:$C141,$C141))</f>
        <v/>
      </c>
      <c r="E141" s="50" t="str">
        <f t="shared" ca="1" si="13"/>
        <v/>
      </c>
      <c r="F141" s="50" t="str">
        <f t="shared" ca="1" si="14"/>
        <v/>
      </c>
      <c r="H141" s="50">
        <f t="shared" ca="1" si="15"/>
        <v>141</v>
      </c>
      <c r="I141" s="50" cm="1">
        <f t="array" aca="1" ref="I141" ca="1">IF(資金計画書!$E$2="資金分配団体",INDIRECT("リストデータ!$A"&amp;H141),INDIRECT("リストデータ!$C"&amp;H141))</f>
        <v>0</v>
      </c>
      <c r="J141" s="50">
        <f t="shared" ca="1" si="16"/>
        <v>2</v>
      </c>
      <c r="K141" s="50" t="str">
        <f t="shared" ca="1" si="17"/>
        <v/>
      </c>
      <c r="L141" s="50" t="str" cm="1">
        <f t="array" aca="1" ref="L141" ca="1">IFERROR(INDIRECT("$E"&amp;$K141,TRUE),"")</f>
        <v/>
      </c>
      <c r="M141" s="50" t="str" cm="1">
        <f t="array" aca="1" ref="M141" ca="1">IFERROR(INDIRECT("$F"&amp;$K141,TRUE),"")</f>
        <v/>
      </c>
    </row>
    <row r="142" spans="1:13">
      <c r="A142" s="50" t="str" cm="1">
        <f t="array" aca="1" ref="A142" ca="1">INDIRECT("'積算の内訳（明細入力）'!$A"&amp;(ROW()+6),TRUE)&amp;""</f>
        <v/>
      </c>
      <c r="B142" s="50" t="str" cm="1">
        <f t="array" aca="1" ref="B142" ca="1">INDIRECT("'積算の内訳（明細入力）'!$B"&amp;(ROW()+6),TRUE)&amp;""</f>
        <v/>
      </c>
      <c r="C142" s="50" t="str">
        <f t="shared" ca="1" si="12"/>
        <v/>
      </c>
      <c r="D142" s="50" t="str">
        <f ca="1">IF($C142="","",COUNTIF($C$2:$C142,$C142))</f>
        <v/>
      </c>
      <c r="E142" s="50" t="str">
        <f t="shared" ca="1" si="13"/>
        <v/>
      </c>
      <c r="F142" s="50" t="str">
        <f t="shared" ca="1" si="14"/>
        <v/>
      </c>
      <c r="H142" s="50">
        <f t="shared" ca="1" si="15"/>
        <v>142</v>
      </c>
      <c r="I142" s="50" cm="1">
        <f t="array" aca="1" ref="I142" ca="1">IF(資金計画書!$E$2="資金分配団体",INDIRECT("リストデータ!$A"&amp;H142),INDIRECT("リストデータ!$C"&amp;H142))</f>
        <v>0</v>
      </c>
      <c r="J142" s="50">
        <f t="shared" ca="1" si="16"/>
        <v>2</v>
      </c>
      <c r="K142" s="50" t="str">
        <f t="shared" ca="1" si="17"/>
        <v/>
      </c>
      <c r="L142" s="50" t="str" cm="1">
        <f t="array" aca="1" ref="L142" ca="1">IFERROR(INDIRECT("$E"&amp;$K142,TRUE),"")</f>
        <v/>
      </c>
      <c r="M142" s="50" t="str" cm="1">
        <f t="array" aca="1" ref="M142" ca="1">IFERROR(INDIRECT("$F"&amp;$K142,TRUE),"")</f>
        <v/>
      </c>
    </row>
    <row r="143" spans="1:13">
      <c r="A143" s="50" t="str" cm="1">
        <f t="array" aca="1" ref="A143" ca="1">INDIRECT("'積算の内訳（明細入力）'!$A"&amp;(ROW()+6),TRUE)&amp;""</f>
        <v/>
      </c>
      <c r="B143" s="50" t="str" cm="1">
        <f t="array" aca="1" ref="B143" ca="1">INDIRECT("'積算の内訳（明細入力）'!$B"&amp;(ROW()+6),TRUE)&amp;""</f>
        <v/>
      </c>
      <c r="C143" s="50" t="str">
        <f t="shared" ca="1" si="12"/>
        <v/>
      </c>
      <c r="D143" s="50" t="str">
        <f ca="1">IF($C143="","",COUNTIF($C$2:$C143,$C143))</f>
        <v/>
      </c>
      <c r="E143" s="50" t="str">
        <f t="shared" ca="1" si="13"/>
        <v/>
      </c>
      <c r="F143" s="50" t="str">
        <f t="shared" ca="1" si="14"/>
        <v/>
      </c>
      <c r="H143" s="50">
        <f t="shared" ca="1" si="15"/>
        <v>143</v>
      </c>
      <c r="I143" s="50" cm="1">
        <f t="array" aca="1" ref="I143" ca="1">IF(資金計画書!$E$2="資金分配団体",INDIRECT("リストデータ!$A"&amp;H143),INDIRECT("リストデータ!$C"&amp;H143))</f>
        <v>0</v>
      </c>
      <c r="J143" s="50">
        <f t="shared" ca="1" si="16"/>
        <v>2</v>
      </c>
      <c r="K143" s="50" t="str">
        <f t="shared" ca="1" si="17"/>
        <v/>
      </c>
      <c r="L143" s="50" t="str" cm="1">
        <f t="array" aca="1" ref="L143" ca="1">IFERROR(INDIRECT("$E"&amp;$K143,TRUE),"")</f>
        <v/>
      </c>
      <c r="M143" s="50" t="str" cm="1">
        <f t="array" aca="1" ref="M143" ca="1">IFERROR(INDIRECT("$F"&amp;$K143,TRUE),"")</f>
        <v/>
      </c>
    </row>
    <row r="144" spans="1:13">
      <c r="A144" s="50" t="str" cm="1">
        <f t="array" aca="1" ref="A144" ca="1">INDIRECT("'積算の内訳（明細入力）'!$A"&amp;(ROW()+6),TRUE)&amp;""</f>
        <v/>
      </c>
      <c r="B144" s="50" t="str" cm="1">
        <f t="array" aca="1" ref="B144" ca="1">INDIRECT("'積算の内訳（明細入力）'!$B"&amp;(ROW()+6),TRUE)&amp;""</f>
        <v/>
      </c>
      <c r="C144" s="50" t="str">
        <f t="shared" ca="1" si="12"/>
        <v/>
      </c>
      <c r="D144" s="50" t="str">
        <f ca="1">IF($C144="","",COUNTIF($C$2:$C144,$C144))</f>
        <v/>
      </c>
      <c r="E144" s="50" t="str">
        <f t="shared" ca="1" si="13"/>
        <v/>
      </c>
      <c r="F144" s="50" t="str">
        <f t="shared" ca="1" si="14"/>
        <v/>
      </c>
      <c r="H144" s="50">
        <f t="shared" ca="1" si="15"/>
        <v>144</v>
      </c>
      <c r="I144" s="50" cm="1">
        <f t="array" aca="1" ref="I144" ca="1">IF(資金計画書!$E$2="資金分配団体",INDIRECT("リストデータ!$A"&amp;H144),INDIRECT("リストデータ!$C"&amp;H144))</f>
        <v>0</v>
      </c>
      <c r="J144" s="50">
        <f t="shared" ca="1" si="16"/>
        <v>2</v>
      </c>
      <c r="K144" s="50" t="str">
        <f t="shared" ca="1" si="17"/>
        <v/>
      </c>
      <c r="L144" s="50" t="str" cm="1">
        <f t="array" aca="1" ref="L144" ca="1">IFERROR(INDIRECT("$E"&amp;$K144,TRUE),"")</f>
        <v/>
      </c>
      <c r="M144" s="50" t="str" cm="1">
        <f t="array" aca="1" ref="M144" ca="1">IFERROR(INDIRECT("$F"&amp;$K144,TRUE),"")</f>
        <v/>
      </c>
    </row>
    <row r="145" spans="1:13">
      <c r="A145" s="50" t="str" cm="1">
        <f t="array" aca="1" ref="A145" ca="1">INDIRECT("'積算の内訳（明細入力）'!$A"&amp;(ROW()+6),TRUE)&amp;""</f>
        <v/>
      </c>
      <c r="B145" s="50" t="str" cm="1">
        <f t="array" aca="1" ref="B145" ca="1">INDIRECT("'積算の内訳（明細入力）'!$B"&amp;(ROW()+6),TRUE)&amp;""</f>
        <v/>
      </c>
      <c r="C145" s="50" t="str">
        <f t="shared" ca="1" si="12"/>
        <v/>
      </c>
      <c r="D145" s="50" t="str">
        <f ca="1">IF($C145="","",COUNTIF($C$2:$C145,$C145))</f>
        <v/>
      </c>
      <c r="E145" s="50" t="str">
        <f t="shared" ca="1" si="13"/>
        <v/>
      </c>
      <c r="F145" s="50" t="str">
        <f t="shared" ca="1" si="14"/>
        <v/>
      </c>
      <c r="H145" s="50">
        <f t="shared" ca="1" si="15"/>
        <v>145</v>
      </c>
      <c r="I145" s="50" cm="1">
        <f t="array" aca="1" ref="I145" ca="1">IF(資金計画書!$E$2="資金分配団体",INDIRECT("リストデータ!$A"&amp;H145),INDIRECT("リストデータ!$C"&amp;H145))</f>
        <v>0</v>
      </c>
      <c r="J145" s="50">
        <f t="shared" ca="1" si="16"/>
        <v>2</v>
      </c>
      <c r="K145" s="50" t="str">
        <f t="shared" ca="1" si="17"/>
        <v/>
      </c>
      <c r="L145" s="50" t="str" cm="1">
        <f t="array" aca="1" ref="L145" ca="1">IFERROR(INDIRECT("$E"&amp;$K145,TRUE),"")</f>
        <v/>
      </c>
      <c r="M145" s="50" t="str" cm="1">
        <f t="array" aca="1" ref="M145" ca="1">IFERROR(INDIRECT("$F"&amp;$K145,TRUE),"")</f>
        <v/>
      </c>
    </row>
    <row r="146" spans="1:13">
      <c r="A146" s="50" t="str" cm="1">
        <f t="array" aca="1" ref="A146" ca="1">INDIRECT("'積算の内訳（明細入力）'!$A"&amp;(ROW()+6),TRUE)&amp;""</f>
        <v/>
      </c>
      <c r="B146" s="50" t="str" cm="1">
        <f t="array" aca="1" ref="B146" ca="1">INDIRECT("'積算の内訳（明細入力）'!$B"&amp;(ROW()+6),TRUE)&amp;""</f>
        <v/>
      </c>
      <c r="C146" s="50" t="str">
        <f t="shared" ca="1" si="12"/>
        <v/>
      </c>
      <c r="D146" s="50" t="str">
        <f ca="1">IF($C146="","",COUNTIF($C$2:$C146,$C146))</f>
        <v/>
      </c>
      <c r="E146" s="50" t="str">
        <f t="shared" ca="1" si="13"/>
        <v/>
      </c>
      <c r="F146" s="50" t="str">
        <f t="shared" ca="1" si="14"/>
        <v/>
      </c>
      <c r="H146" s="50">
        <f t="shared" ca="1" si="15"/>
        <v>146</v>
      </c>
      <c r="I146" s="50" cm="1">
        <f t="array" aca="1" ref="I146" ca="1">IF(資金計画書!$E$2="資金分配団体",INDIRECT("リストデータ!$A"&amp;H146),INDIRECT("リストデータ!$C"&amp;H146))</f>
        <v>0</v>
      </c>
      <c r="J146" s="50">
        <f t="shared" ca="1" si="16"/>
        <v>2</v>
      </c>
      <c r="K146" s="50" t="str">
        <f t="shared" ca="1" si="17"/>
        <v/>
      </c>
      <c r="L146" s="50" t="str" cm="1">
        <f t="array" aca="1" ref="L146" ca="1">IFERROR(INDIRECT("$E"&amp;$K146,TRUE),"")</f>
        <v/>
      </c>
      <c r="M146" s="50" t="str" cm="1">
        <f t="array" aca="1" ref="M146" ca="1">IFERROR(INDIRECT("$F"&amp;$K146,TRUE),"")</f>
        <v/>
      </c>
    </row>
    <row r="147" spans="1:13">
      <c r="A147" s="50" t="str" cm="1">
        <f t="array" aca="1" ref="A147" ca="1">INDIRECT("'積算の内訳（明細入力）'!$A"&amp;(ROW()+6),TRUE)&amp;""</f>
        <v/>
      </c>
      <c r="B147" s="50" t="str" cm="1">
        <f t="array" aca="1" ref="B147" ca="1">INDIRECT("'積算の内訳（明細入力）'!$B"&amp;(ROW()+6),TRUE)&amp;""</f>
        <v/>
      </c>
      <c r="C147" s="50" t="str">
        <f t="shared" ca="1" si="12"/>
        <v/>
      </c>
      <c r="D147" s="50" t="str">
        <f ca="1">IF($C147="","",COUNTIF($C$2:$C147,$C147))</f>
        <v/>
      </c>
      <c r="E147" s="50" t="str">
        <f t="shared" ca="1" si="13"/>
        <v/>
      </c>
      <c r="F147" s="50" t="str">
        <f t="shared" ca="1" si="14"/>
        <v/>
      </c>
      <c r="H147" s="50">
        <f t="shared" ca="1" si="15"/>
        <v>147</v>
      </c>
      <c r="I147" s="50" cm="1">
        <f t="array" aca="1" ref="I147" ca="1">IF(資金計画書!$E$2="資金分配団体",INDIRECT("リストデータ!$A"&amp;H147),INDIRECT("リストデータ!$C"&amp;H147))</f>
        <v>0</v>
      </c>
      <c r="J147" s="50">
        <f t="shared" ca="1" si="16"/>
        <v>2</v>
      </c>
      <c r="K147" s="50" t="str">
        <f t="shared" ca="1" si="17"/>
        <v/>
      </c>
      <c r="L147" s="50" t="str" cm="1">
        <f t="array" aca="1" ref="L147" ca="1">IFERROR(INDIRECT("$E"&amp;$K147,TRUE),"")</f>
        <v/>
      </c>
      <c r="M147" s="50" t="str" cm="1">
        <f t="array" aca="1" ref="M147" ca="1">IFERROR(INDIRECT("$F"&amp;$K147,TRUE),"")</f>
        <v/>
      </c>
    </row>
    <row r="148" spans="1:13">
      <c r="A148" s="50" t="str" cm="1">
        <f t="array" aca="1" ref="A148" ca="1">INDIRECT("'積算の内訳（明細入力）'!$A"&amp;(ROW()+6),TRUE)&amp;""</f>
        <v/>
      </c>
      <c r="B148" s="50" t="str" cm="1">
        <f t="array" aca="1" ref="B148" ca="1">INDIRECT("'積算の内訳（明細入力）'!$B"&amp;(ROW()+6),TRUE)&amp;""</f>
        <v/>
      </c>
      <c r="C148" s="50" t="str">
        <f t="shared" ca="1" si="12"/>
        <v/>
      </c>
      <c r="D148" s="50" t="str">
        <f ca="1">IF($C148="","",COUNTIF($C$2:$C148,$C148))</f>
        <v/>
      </c>
      <c r="E148" s="50" t="str">
        <f t="shared" ca="1" si="13"/>
        <v/>
      </c>
      <c r="F148" s="50" t="str">
        <f t="shared" ca="1" si="14"/>
        <v/>
      </c>
      <c r="H148" s="50">
        <f t="shared" ca="1" si="15"/>
        <v>148</v>
      </c>
      <c r="I148" s="50" cm="1">
        <f t="array" aca="1" ref="I148" ca="1">IF(資金計画書!$E$2="資金分配団体",INDIRECT("リストデータ!$A"&amp;H148),INDIRECT("リストデータ!$C"&amp;H148))</f>
        <v>0</v>
      </c>
      <c r="J148" s="50">
        <f t="shared" ca="1" si="16"/>
        <v>2</v>
      </c>
      <c r="K148" s="50" t="str">
        <f t="shared" ca="1" si="17"/>
        <v/>
      </c>
      <c r="L148" s="50" t="str" cm="1">
        <f t="array" aca="1" ref="L148" ca="1">IFERROR(INDIRECT("$E"&amp;$K148,TRUE),"")</f>
        <v/>
      </c>
      <c r="M148" s="50" t="str" cm="1">
        <f t="array" aca="1" ref="M148" ca="1">IFERROR(INDIRECT("$F"&amp;$K148,TRUE),"")</f>
        <v/>
      </c>
    </row>
    <row r="149" spans="1:13">
      <c r="A149" s="50" t="str" cm="1">
        <f t="array" aca="1" ref="A149" ca="1">INDIRECT("'積算の内訳（明細入力）'!$A"&amp;(ROW()+6),TRUE)&amp;""</f>
        <v/>
      </c>
      <c r="B149" s="50" t="str" cm="1">
        <f t="array" aca="1" ref="B149" ca="1">INDIRECT("'積算の内訳（明細入力）'!$B"&amp;(ROW()+6),TRUE)&amp;""</f>
        <v/>
      </c>
      <c r="C149" s="50" t="str">
        <f t="shared" ca="1" si="12"/>
        <v/>
      </c>
      <c r="D149" s="50" t="str">
        <f ca="1">IF($C149="","",COUNTIF($C$2:$C149,$C149))</f>
        <v/>
      </c>
      <c r="E149" s="50" t="str">
        <f t="shared" ca="1" si="13"/>
        <v/>
      </c>
      <c r="F149" s="50" t="str">
        <f t="shared" ca="1" si="14"/>
        <v/>
      </c>
      <c r="H149" s="50">
        <f t="shared" ca="1" si="15"/>
        <v>149</v>
      </c>
      <c r="I149" s="50" cm="1">
        <f t="array" aca="1" ref="I149" ca="1">IF(資金計画書!$E$2="資金分配団体",INDIRECT("リストデータ!$A"&amp;H149),INDIRECT("リストデータ!$C"&amp;H149))</f>
        <v>0</v>
      </c>
      <c r="J149" s="50">
        <f t="shared" ca="1" si="16"/>
        <v>2</v>
      </c>
      <c r="K149" s="50" t="str">
        <f t="shared" ca="1" si="17"/>
        <v/>
      </c>
      <c r="L149" s="50" t="str" cm="1">
        <f t="array" aca="1" ref="L149" ca="1">IFERROR(INDIRECT("$E"&amp;$K149,TRUE),"")</f>
        <v/>
      </c>
      <c r="M149" s="50" t="str" cm="1">
        <f t="array" aca="1" ref="M149" ca="1">IFERROR(INDIRECT("$F"&amp;$K149,TRUE),"")</f>
        <v/>
      </c>
    </row>
    <row r="150" spans="1:13">
      <c r="A150" s="50" t="str" cm="1">
        <f t="array" aca="1" ref="A150" ca="1">INDIRECT("'積算の内訳（明細入力）'!$A"&amp;(ROW()+6),TRUE)&amp;""</f>
        <v/>
      </c>
      <c r="B150" s="50" t="str" cm="1">
        <f t="array" aca="1" ref="B150" ca="1">INDIRECT("'積算の内訳（明細入力）'!$B"&amp;(ROW()+6),TRUE)&amp;""</f>
        <v/>
      </c>
      <c r="C150" s="50" t="str">
        <f t="shared" ca="1" si="12"/>
        <v/>
      </c>
      <c r="D150" s="50" t="str">
        <f ca="1">IF($C150="","",COUNTIF($C$2:$C150,$C150))</f>
        <v/>
      </c>
      <c r="E150" s="50" t="str">
        <f t="shared" ca="1" si="13"/>
        <v/>
      </c>
      <c r="F150" s="50" t="str">
        <f t="shared" ca="1" si="14"/>
        <v/>
      </c>
      <c r="H150" s="50">
        <f t="shared" ca="1" si="15"/>
        <v>150</v>
      </c>
      <c r="I150" s="50" cm="1">
        <f t="array" aca="1" ref="I150" ca="1">IF(資金計画書!$E$2="資金分配団体",INDIRECT("リストデータ!$A"&amp;H150),INDIRECT("リストデータ!$C"&amp;H150))</f>
        <v>0</v>
      </c>
      <c r="J150" s="50">
        <f t="shared" ca="1" si="16"/>
        <v>2</v>
      </c>
      <c r="K150" s="50" t="str">
        <f t="shared" ca="1" si="17"/>
        <v/>
      </c>
      <c r="L150" s="50" t="str" cm="1">
        <f t="array" aca="1" ref="L150" ca="1">IFERROR(INDIRECT("$E"&amp;$K150,TRUE),"")</f>
        <v/>
      </c>
      <c r="M150" s="50" t="str" cm="1">
        <f t="array" aca="1" ref="M150" ca="1">IFERROR(INDIRECT("$F"&amp;$K150,TRUE),"")</f>
        <v/>
      </c>
    </row>
    <row r="151" spans="1:13">
      <c r="A151" s="50" t="str" cm="1">
        <f t="array" aca="1" ref="A151" ca="1">INDIRECT("'積算の内訳（明細入力）'!$A"&amp;(ROW()+6),TRUE)&amp;""</f>
        <v/>
      </c>
      <c r="B151" s="50" t="str" cm="1">
        <f t="array" aca="1" ref="B151" ca="1">INDIRECT("'積算の内訳（明細入力）'!$B"&amp;(ROW()+6),TRUE)&amp;""</f>
        <v/>
      </c>
      <c r="C151" s="50" t="str">
        <f t="shared" ca="1" si="12"/>
        <v/>
      </c>
      <c r="D151" s="50" t="str">
        <f ca="1">IF($C151="","",COUNTIF($C$2:$C151,$C151))</f>
        <v/>
      </c>
      <c r="E151" s="50" t="str">
        <f t="shared" ca="1" si="13"/>
        <v/>
      </c>
      <c r="F151" s="50" t="str">
        <f t="shared" ca="1" si="14"/>
        <v/>
      </c>
      <c r="H151" s="50">
        <f t="shared" ca="1" si="15"/>
        <v>151</v>
      </c>
      <c r="I151" s="50" cm="1">
        <f t="array" aca="1" ref="I151" ca="1">IF(資金計画書!$E$2="資金分配団体",INDIRECT("リストデータ!$A"&amp;H151),INDIRECT("リストデータ!$C"&amp;H151))</f>
        <v>0</v>
      </c>
      <c r="J151" s="50">
        <f t="shared" ca="1" si="16"/>
        <v>2</v>
      </c>
      <c r="K151" s="50" t="str">
        <f t="shared" ca="1" si="17"/>
        <v/>
      </c>
      <c r="L151" s="50" t="str" cm="1">
        <f t="array" aca="1" ref="L151" ca="1">IFERROR(INDIRECT("$E"&amp;$K151,TRUE),"")</f>
        <v/>
      </c>
      <c r="M151" s="50" t="str" cm="1">
        <f t="array" aca="1" ref="M151" ca="1">IFERROR(INDIRECT("$F"&amp;$K151,TRUE),"")</f>
        <v/>
      </c>
    </row>
    <row r="152" spans="1:13">
      <c r="A152" s="50" t="str" cm="1">
        <f t="array" aca="1" ref="A152" ca="1">INDIRECT("'積算の内訳（明細入力）'!$A"&amp;(ROW()+6),TRUE)&amp;""</f>
        <v/>
      </c>
      <c r="B152" s="50" t="str" cm="1">
        <f t="array" aca="1" ref="B152" ca="1">INDIRECT("'積算の内訳（明細入力）'!$B"&amp;(ROW()+6),TRUE)&amp;""</f>
        <v/>
      </c>
      <c r="C152" s="50" t="str">
        <f t="shared" ca="1" si="12"/>
        <v/>
      </c>
      <c r="D152" s="50" t="str">
        <f ca="1">IF($C152="","",COUNTIF($C$2:$C152,$C152))</f>
        <v/>
      </c>
      <c r="E152" s="50" t="str">
        <f t="shared" ca="1" si="13"/>
        <v/>
      </c>
      <c r="F152" s="50" t="str">
        <f t="shared" ca="1" si="14"/>
        <v/>
      </c>
      <c r="H152" s="50">
        <f t="shared" ca="1" si="15"/>
        <v>152</v>
      </c>
      <c r="I152" s="50" cm="1">
        <f t="array" aca="1" ref="I152" ca="1">IF(資金計画書!$E$2="資金分配団体",INDIRECT("リストデータ!$A"&amp;H152),INDIRECT("リストデータ!$C"&amp;H152))</f>
        <v>0</v>
      </c>
      <c r="J152" s="50">
        <f t="shared" ca="1" si="16"/>
        <v>2</v>
      </c>
      <c r="K152" s="50" t="str">
        <f t="shared" ca="1" si="17"/>
        <v/>
      </c>
      <c r="L152" s="50" t="str" cm="1">
        <f t="array" aca="1" ref="L152" ca="1">IFERROR(INDIRECT("$E"&amp;$K152,TRUE),"")</f>
        <v/>
      </c>
      <c r="M152" s="50" t="str" cm="1">
        <f t="array" aca="1" ref="M152" ca="1">IFERROR(INDIRECT("$F"&amp;$K152,TRUE),"")</f>
        <v/>
      </c>
    </row>
    <row r="153" spans="1:13">
      <c r="A153" s="50" t="str" cm="1">
        <f t="array" aca="1" ref="A153" ca="1">INDIRECT("'積算の内訳（明細入力）'!$A"&amp;(ROW()+6),TRUE)&amp;""</f>
        <v/>
      </c>
      <c r="B153" s="50" t="str" cm="1">
        <f t="array" aca="1" ref="B153" ca="1">INDIRECT("'積算の内訳（明細入力）'!$B"&amp;(ROW()+6),TRUE)&amp;""</f>
        <v/>
      </c>
      <c r="C153" s="50" t="str">
        <f t="shared" ca="1" si="12"/>
        <v/>
      </c>
      <c r="D153" s="50" t="str">
        <f ca="1">IF($C153="","",COUNTIF($C$2:$C153,$C153))</f>
        <v/>
      </c>
      <c r="E153" s="50" t="str">
        <f t="shared" ca="1" si="13"/>
        <v/>
      </c>
      <c r="F153" s="50" t="str">
        <f t="shared" ca="1" si="14"/>
        <v/>
      </c>
      <c r="H153" s="50">
        <f t="shared" ca="1" si="15"/>
        <v>153</v>
      </c>
      <c r="I153" s="50" cm="1">
        <f t="array" aca="1" ref="I153" ca="1">IF(資金計画書!$E$2="資金分配団体",INDIRECT("リストデータ!$A"&amp;H153),INDIRECT("リストデータ!$C"&amp;H153))</f>
        <v>0</v>
      </c>
      <c r="J153" s="50">
        <f t="shared" ca="1" si="16"/>
        <v>2</v>
      </c>
      <c r="K153" s="50" t="str">
        <f t="shared" ca="1" si="17"/>
        <v/>
      </c>
      <c r="L153" s="50" t="str" cm="1">
        <f t="array" aca="1" ref="L153" ca="1">IFERROR(INDIRECT("$E"&amp;$K153,TRUE),"")</f>
        <v/>
      </c>
      <c r="M153" s="50" t="str" cm="1">
        <f t="array" aca="1" ref="M153" ca="1">IFERROR(INDIRECT("$F"&amp;$K153,TRUE),"")</f>
        <v/>
      </c>
    </row>
    <row r="154" spans="1:13">
      <c r="A154" s="50" t="str" cm="1">
        <f t="array" aca="1" ref="A154" ca="1">INDIRECT("'積算の内訳（明細入力）'!$A"&amp;(ROW()+6),TRUE)&amp;""</f>
        <v/>
      </c>
      <c r="B154" s="50" t="str" cm="1">
        <f t="array" aca="1" ref="B154" ca="1">INDIRECT("'積算の内訳（明細入力）'!$B"&amp;(ROW()+6),TRUE)&amp;""</f>
        <v/>
      </c>
      <c r="C154" s="50" t="str">
        <f t="shared" ca="1" si="12"/>
        <v/>
      </c>
      <c r="D154" s="50" t="str">
        <f ca="1">IF($C154="","",COUNTIF($C$2:$C154,$C154))</f>
        <v/>
      </c>
      <c r="E154" s="50" t="str">
        <f t="shared" ca="1" si="13"/>
        <v/>
      </c>
      <c r="F154" s="50" t="str">
        <f t="shared" ca="1" si="14"/>
        <v/>
      </c>
      <c r="H154" s="50">
        <f t="shared" ca="1" si="15"/>
        <v>154</v>
      </c>
      <c r="I154" s="50" cm="1">
        <f t="array" aca="1" ref="I154" ca="1">IF(資金計画書!$E$2="資金分配団体",INDIRECT("リストデータ!$A"&amp;H154),INDIRECT("リストデータ!$C"&amp;H154))</f>
        <v>0</v>
      </c>
      <c r="J154" s="50">
        <f t="shared" ca="1" si="16"/>
        <v>2</v>
      </c>
      <c r="K154" s="50" t="str">
        <f t="shared" ca="1" si="17"/>
        <v/>
      </c>
      <c r="L154" s="50" t="str" cm="1">
        <f t="array" aca="1" ref="L154" ca="1">IFERROR(INDIRECT("$E"&amp;$K154,TRUE),"")</f>
        <v/>
      </c>
      <c r="M154" s="50" t="str" cm="1">
        <f t="array" aca="1" ref="M154" ca="1">IFERROR(INDIRECT("$F"&amp;$K154,TRUE),"")</f>
        <v/>
      </c>
    </row>
    <row r="155" spans="1:13">
      <c r="A155" s="50" t="str" cm="1">
        <f t="array" aca="1" ref="A155" ca="1">INDIRECT("'積算の内訳（明細入力）'!$A"&amp;(ROW()+6),TRUE)&amp;""</f>
        <v/>
      </c>
      <c r="B155" s="50" t="str" cm="1">
        <f t="array" aca="1" ref="B155" ca="1">INDIRECT("'積算の内訳（明細入力）'!$B"&amp;(ROW()+6),TRUE)&amp;""</f>
        <v/>
      </c>
      <c r="C155" s="50" t="str">
        <f t="shared" ca="1" si="12"/>
        <v/>
      </c>
      <c r="D155" s="50" t="str">
        <f ca="1">IF($C155="","",COUNTIF($C$2:$C155,$C155))</f>
        <v/>
      </c>
      <c r="E155" s="50" t="str">
        <f t="shared" ca="1" si="13"/>
        <v/>
      </c>
      <c r="F155" s="50" t="str">
        <f t="shared" ca="1" si="14"/>
        <v/>
      </c>
      <c r="H155" s="50">
        <f t="shared" ca="1" si="15"/>
        <v>155</v>
      </c>
      <c r="I155" s="50" cm="1">
        <f t="array" aca="1" ref="I155" ca="1">IF(資金計画書!$E$2="資金分配団体",INDIRECT("リストデータ!$A"&amp;H155),INDIRECT("リストデータ!$C"&amp;H155))</f>
        <v>0</v>
      </c>
      <c r="J155" s="50">
        <f t="shared" ca="1" si="16"/>
        <v>2</v>
      </c>
      <c r="K155" s="50" t="str">
        <f t="shared" ca="1" si="17"/>
        <v/>
      </c>
      <c r="L155" s="50" t="str" cm="1">
        <f t="array" aca="1" ref="L155" ca="1">IFERROR(INDIRECT("$E"&amp;$K155,TRUE),"")</f>
        <v/>
      </c>
      <c r="M155" s="50" t="str" cm="1">
        <f t="array" aca="1" ref="M155" ca="1">IFERROR(INDIRECT("$F"&amp;$K155,TRUE),"")</f>
        <v/>
      </c>
    </row>
    <row r="156" spans="1:13">
      <c r="A156" s="50" t="str" cm="1">
        <f t="array" aca="1" ref="A156" ca="1">INDIRECT("'積算の内訳（明細入力）'!$A"&amp;(ROW()+6),TRUE)&amp;""</f>
        <v/>
      </c>
      <c r="B156" s="50" t="str" cm="1">
        <f t="array" aca="1" ref="B156" ca="1">INDIRECT("'積算の内訳（明細入力）'!$B"&amp;(ROW()+6),TRUE)&amp;""</f>
        <v/>
      </c>
      <c r="C156" s="50" t="str">
        <f t="shared" ca="1" si="12"/>
        <v/>
      </c>
      <c r="D156" s="50" t="str">
        <f ca="1">IF($C156="","",COUNTIF($C$2:$C156,$C156))</f>
        <v/>
      </c>
      <c r="E156" s="50" t="str">
        <f t="shared" ca="1" si="13"/>
        <v/>
      </c>
      <c r="F156" s="50" t="str">
        <f t="shared" ca="1" si="14"/>
        <v/>
      </c>
      <c r="H156" s="50">
        <f t="shared" ca="1" si="15"/>
        <v>156</v>
      </c>
      <c r="I156" s="50" cm="1">
        <f t="array" aca="1" ref="I156" ca="1">IF(資金計画書!$E$2="資金分配団体",INDIRECT("リストデータ!$A"&amp;H156),INDIRECT("リストデータ!$C"&amp;H156))</f>
        <v>0</v>
      </c>
      <c r="J156" s="50">
        <f t="shared" ca="1" si="16"/>
        <v>2</v>
      </c>
      <c r="K156" s="50" t="str">
        <f t="shared" ca="1" si="17"/>
        <v/>
      </c>
      <c r="L156" s="50" t="str" cm="1">
        <f t="array" aca="1" ref="L156" ca="1">IFERROR(INDIRECT("$E"&amp;$K156,TRUE),"")</f>
        <v/>
      </c>
      <c r="M156" s="50" t="str" cm="1">
        <f t="array" aca="1" ref="M156" ca="1">IFERROR(INDIRECT("$F"&amp;$K156,TRUE),"")</f>
        <v/>
      </c>
    </row>
    <row r="157" spans="1:13">
      <c r="A157" s="50" t="str" cm="1">
        <f t="array" aca="1" ref="A157" ca="1">INDIRECT("'積算の内訳（明細入力）'!$A"&amp;(ROW()+6),TRUE)&amp;""</f>
        <v/>
      </c>
      <c r="B157" s="50" t="str" cm="1">
        <f t="array" aca="1" ref="B157" ca="1">INDIRECT("'積算の内訳（明細入力）'!$B"&amp;(ROW()+6),TRUE)&amp;""</f>
        <v/>
      </c>
      <c r="C157" s="50" t="str">
        <f t="shared" ca="1" si="12"/>
        <v/>
      </c>
      <c r="D157" s="50" t="str">
        <f ca="1">IF($C157="","",COUNTIF($C$2:$C157,$C157))</f>
        <v/>
      </c>
      <c r="E157" s="50" t="str">
        <f t="shared" ca="1" si="13"/>
        <v/>
      </c>
      <c r="F157" s="50" t="str">
        <f t="shared" ca="1" si="14"/>
        <v/>
      </c>
      <c r="H157" s="50">
        <f t="shared" ca="1" si="15"/>
        <v>157</v>
      </c>
      <c r="I157" s="50" cm="1">
        <f t="array" aca="1" ref="I157" ca="1">IF(資金計画書!$E$2="資金分配団体",INDIRECT("リストデータ!$A"&amp;H157),INDIRECT("リストデータ!$C"&amp;H157))</f>
        <v>0</v>
      </c>
      <c r="J157" s="50">
        <f t="shared" ca="1" si="16"/>
        <v>2</v>
      </c>
      <c r="K157" s="50" t="str">
        <f t="shared" ca="1" si="17"/>
        <v/>
      </c>
      <c r="L157" s="50" t="str" cm="1">
        <f t="array" aca="1" ref="L157" ca="1">IFERROR(INDIRECT("$E"&amp;$K157,TRUE),"")</f>
        <v/>
      </c>
      <c r="M157" s="50" t="str" cm="1">
        <f t="array" aca="1" ref="M157" ca="1">IFERROR(INDIRECT("$F"&amp;$K157,TRUE),"")</f>
        <v/>
      </c>
    </row>
    <row r="158" spans="1:13">
      <c r="A158" s="50" t="str" cm="1">
        <f t="array" aca="1" ref="A158" ca="1">INDIRECT("'積算の内訳（明細入力）'!$A"&amp;(ROW()+6),TRUE)&amp;""</f>
        <v/>
      </c>
      <c r="B158" s="50" t="str" cm="1">
        <f t="array" aca="1" ref="B158" ca="1">INDIRECT("'積算の内訳（明細入力）'!$B"&amp;(ROW()+6),TRUE)&amp;""</f>
        <v/>
      </c>
      <c r="C158" s="50" t="str">
        <f t="shared" ca="1" si="12"/>
        <v/>
      </c>
      <c r="D158" s="50" t="str">
        <f ca="1">IF($C158="","",COUNTIF($C$2:$C158,$C158))</f>
        <v/>
      </c>
      <c r="E158" s="50" t="str">
        <f t="shared" ca="1" si="13"/>
        <v/>
      </c>
      <c r="F158" s="50" t="str">
        <f t="shared" ca="1" si="14"/>
        <v/>
      </c>
      <c r="H158" s="50">
        <f t="shared" ca="1" si="15"/>
        <v>158</v>
      </c>
      <c r="I158" s="50" cm="1">
        <f t="array" aca="1" ref="I158" ca="1">IF(資金計画書!$E$2="資金分配団体",INDIRECT("リストデータ!$A"&amp;H158),INDIRECT("リストデータ!$C"&amp;H158))</f>
        <v>0</v>
      </c>
      <c r="J158" s="50">
        <f t="shared" ca="1" si="16"/>
        <v>2</v>
      </c>
      <c r="K158" s="50" t="str">
        <f t="shared" ca="1" si="17"/>
        <v/>
      </c>
      <c r="L158" s="50" t="str" cm="1">
        <f t="array" aca="1" ref="L158" ca="1">IFERROR(INDIRECT("$E"&amp;$K158,TRUE),"")</f>
        <v/>
      </c>
      <c r="M158" s="50" t="str" cm="1">
        <f t="array" aca="1" ref="M158" ca="1">IFERROR(INDIRECT("$F"&amp;$K158,TRUE),"")</f>
        <v/>
      </c>
    </row>
    <row r="159" spans="1:13">
      <c r="A159" s="50" t="str" cm="1">
        <f t="array" aca="1" ref="A159" ca="1">INDIRECT("'積算の内訳（明細入力）'!$A"&amp;(ROW()+6),TRUE)&amp;""</f>
        <v/>
      </c>
      <c r="B159" s="50" t="str" cm="1">
        <f t="array" aca="1" ref="B159" ca="1">INDIRECT("'積算の内訳（明細入力）'!$B"&amp;(ROW()+6),TRUE)&amp;""</f>
        <v/>
      </c>
      <c r="C159" s="50" t="str">
        <f t="shared" ca="1" si="12"/>
        <v/>
      </c>
      <c r="D159" s="50" t="str">
        <f ca="1">IF($C159="","",COUNTIF($C$2:$C159,$C159))</f>
        <v/>
      </c>
      <c r="E159" s="50" t="str">
        <f t="shared" ca="1" si="13"/>
        <v/>
      </c>
      <c r="F159" s="50" t="str">
        <f t="shared" ca="1" si="14"/>
        <v/>
      </c>
      <c r="H159" s="50">
        <f t="shared" ca="1" si="15"/>
        <v>159</v>
      </c>
      <c r="I159" s="50" cm="1">
        <f t="array" aca="1" ref="I159" ca="1">IF(資金計画書!$E$2="資金分配団体",INDIRECT("リストデータ!$A"&amp;H159),INDIRECT("リストデータ!$C"&amp;H159))</f>
        <v>0</v>
      </c>
      <c r="J159" s="50">
        <f t="shared" ca="1" si="16"/>
        <v>2</v>
      </c>
      <c r="K159" s="50" t="str">
        <f t="shared" ca="1" si="17"/>
        <v/>
      </c>
      <c r="L159" s="50" t="str" cm="1">
        <f t="array" aca="1" ref="L159" ca="1">IFERROR(INDIRECT("$E"&amp;$K159,TRUE),"")</f>
        <v/>
      </c>
      <c r="M159" s="50" t="str" cm="1">
        <f t="array" aca="1" ref="M159" ca="1">IFERROR(INDIRECT("$F"&amp;$K159,TRUE),"")</f>
        <v/>
      </c>
    </row>
    <row r="160" spans="1:13">
      <c r="A160" s="50" t="str" cm="1">
        <f t="array" aca="1" ref="A160" ca="1">INDIRECT("'積算の内訳（明細入力）'!$A"&amp;(ROW()+6),TRUE)&amp;""</f>
        <v/>
      </c>
      <c r="B160" s="50" t="str" cm="1">
        <f t="array" aca="1" ref="B160" ca="1">INDIRECT("'積算の内訳（明細入力）'!$B"&amp;(ROW()+6),TRUE)&amp;""</f>
        <v/>
      </c>
      <c r="C160" s="50" t="str">
        <f t="shared" ca="1" si="12"/>
        <v/>
      </c>
      <c r="D160" s="50" t="str">
        <f ca="1">IF($C160="","",COUNTIF($C$2:$C160,$C160))</f>
        <v/>
      </c>
      <c r="E160" s="50" t="str">
        <f t="shared" ca="1" si="13"/>
        <v/>
      </c>
      <c r="F160" s="50" t="str">
        <f t="shared" ca="1" si="14"/>
        <v/>
      </c>
      <c r="H160" s="50">
        <f t="shared" ca="1" si="15"/>
        <v>160</v>
      </c>
      <c r="I160" s="50" cm="1">
        <f t="array" aca="1" ref="I160" ca="1">IF(資金計画書!$E$2="資金分配団体",INDIRECT("リストデータ!$A"&amp;H160),INDIRECT("リストデータ!$C"&amp;H160))</f>
        <v>0</v>
      </c>
      <c r="J160" s="50">
        <f t="shared" ca="1" si="16"/>
        <v>2</v>
      </c>
      <c r="K160" s="50" t="str">
        <f t="shared" ca="1" si="17"/>
        <v/>
      </c>
      <c r="L160" s="50" t="str" cm="1">
        <f t="array" aca="1" ref="L160" ca="1">IFERROR(INDIRECT("$E"&amp;$K160,TRUE),"")</f>
        <v/>
      </c>
      <c r="M160" s="50" t="str" cm="1">
        <f t="array" aca="1" ref="M160" ca="1">IFERROR(INDIRECT("$F"&amp;$K160,TRUE),"")</f>
        <v/>
      </c>
    </row>
    <row r="161" spans="1:13">
      <c r="A161" s="50" t="str" cm="1">
        <f t="array" aca="1" ref="A161" ca="1">INDIRECT("'積算の内訳（明細入力）'!$A"&amp;(ROW()+6),TRUE)&amp;""</f>
        <v/>
      </c>
      <c r="B161" s="50" t="str" cm="1">
        <f t="array" aca="1" ref="B161" ca="1">INDIRECT("'積算の内訳（明細入力）'!$B"&amp;(ROW()+6),TRUE)&amp;""</f>
        <v/>
      </c>
      <c r="C161" s="50" t="str">
        <f t="shared" ca="1" si="12"/>
        <v/>
      </c>
      <c r="D161" s="50" t="str">
        <f ca="1">IF($C161="","",COUNTIF($C$2:$C161,$C161))</f>
        <v/>
      </c>
      <c r="E161" s="50" t="str">
        <f t="shared" ca="1" si="13"/>
        <v/>
      </c>
      <c r="F161" s="50" t="str">
        <f t="shared" ca="1" si="14"/>
        <v/>
      </c>
      <c r="H161" s="50">
        <f t="shared" ca="1" si="15"/>
        <v>161</v>
      </c>
      <c r="I161" s="50" cm="1">
        <f t="array" aca="1" ref="I161" ca="1">IF(資金計画書!$E$2="資金分配団体",INDIRECT("リストデータ!$A"&amp;H161),INDIRECT("リストデータ!$C"&amp;H161))</f>
        <v>0</v>
      </c>
      <c r="J161" s="50">
        <f t="shared" ca="1" si="16"/>
        <v>2</v>
      </c>
      <c r="K161" s="50" t="str">
        <f t="shared" ca="1" si="17"/>
        <v/>
      </c>
      <c r="L161" s="50" t="str" cm="1">
        <f t="array" aca="1" ref="L161" ca="1">IFERROR(INDIRECT("$E"&amp;$K161,TRUE),"")</f>
        <v/>
      </c>
      <c r="M161" s="50" t="str" cm="1">
        <f t="array" aca="1" ref="M161" ca="1">IFERROR(INDIRECT("$F"&amp;$K161,TRUE),"")</f>
        <v/>
      </c>
    </row>
    <row r="162" spans="1:13">
      <c r="A162" s="50" t="str" cm="1">
        <f t="array" aca="1" ref="A162" ca="1">INDIRECT("'積算の内訳（明細入力）'!$A"&amp;(ROW()+6),TRUE)&amp;""</f>
        <v/>
      </c>
      <c r="B162" s="50" t="str" cm="1">
        <f t="array" aca="1" ref="B162" ca="1">INDIRECT("'積算の内訳（明細入力）'!$B"&amp;(ROW()+6),TRUE)&amp;""</f>
        <v/>
      </c>
      <c r="C162" s="50" t="str">
        <f t="shared" ca="1" si="12"/>
        <v/>
      </c>
      <c r="D162" s="50" t="str">
        <f ca="1">IF($C162="","",COUNTIF($C$2:$C162,$C162))</f>
        <v/>
      </c>
      <c r="E162" s="50" t="str">
        <f t="shared" ca="1" si="13"/>
        <v/>
      </c>
      <c r="F162" s="50" t="str">
        <f t="shared" ca="1" si="14"/>
        <v/>
      </c>
      <c r="H162" s="50">
        <f t="shared" ca="1" si="15"/>
        <v>162</v>
      </c>
      <c r="I162" s="50" cm="1">
        <f t="array" aca="1" ref="I162" ca="1">IF(資金計画書!$E$2="資金分配団体",INDIRECT("リストデータ!$A"&amp;H162),INDIRECT("リストデータ!$C"&amp;H162))</f>
        <v>0</v>
      </c>
      <c r="J162" s="50">
        <f t="shared" ca="1" si="16"/>
        <v>2</v>
      </c>
      <c r="K162" s="50" t="str">
        <f t="shared" ca="1" si="17"/>
        <v/>
      </c>
      <c r="L162" s="50" t="str" cm="1">
        <f t="array" aca="1" ref="L162" ca="1">IFERROR(INDIRECT("$E"&amp;$K162,TRUE),"")</f>
        <v/>
      </c>
      <c r="M162" s="50" t="str" cm="1">
        <f t="array" aca="1" ref="M162" ca="1">IFERROR(INDIRECT("$F"&amp;$K162,TRUE),"")</f>
        <v/>
      </c>
    </row>
    <row r="163" spans="1:13">
      <c r="A163" s="50" t="str" cm="1">
        <f t="array" aca="1" ref="A163" ca="1">INDIRECT("'積算の内訳（明細入力）'!$A"&amp;(ROW()+6),TRUE)&amp;""</f>
        <v/>
      </c>
      <c r="B163" s="50" t="str" cm="1">
        <f t="array" aca="1" ref="B163" ca="1">INDIRECT("'積算の内訳（明細入力）'!$B"&amp;(ROW()+6),TRUE)&amp;""</f>
        <v/>
      </c>
      <c r="C163" s="50" t="str">
        <f t="shared" ca="1" si="12"/>
        <v/>
      </c>
      <c r="D163" s="50" t="str">
        <f ca="1">IF($C163="","",COUNTIF($C$2:$C163,$C163))</f>
        <v/>
      </c>
      <c r="E163" s="50" t="str">
        <f t="shared" ca="1" si="13"/>
        <v/>
      </c>
      <c r="F163" s="50" t="str">
        <f t="shared" ca="1" si="14"/>
        <v/>
      </c>
      <c r="H163" s="50">
        <f t="shared" ca="1" si="15"/>
        <v>163</v>
      </c>
      <c r="I163" s="50" cm="1">
        <f t="array" aca="1" ref="I163" ca="1">IF(資金計画書!$E$2="資金分配団体",INDIRECT("リストデータ!$A"&amp;H163),INDIRECT("リストデータ!$C"&amp;H163))</f>
        <v>0</v>
      </c>
      <c r="J163" s="50">
        <f t="shared" ca="1" si="16"/>
        <v>2</v>
      </c>
      <c r="K163" s="50" t="str">
        <f t="shared" ca="1" si="17"/>
        <v/>
      </c>
      <c r="L163" s="50" t="str" cm="1">
        <f t="array" aca="1" ref="L163" ca="1">IFERROR(INDIRECT("$E"&amp;$K163,TRUE),"")</f>
        <v/>
      </c>
      <c r="M163" s="50" t="str" cm="1">
        <f t="array" aca="1" ref="M163" ca="1">IFERROR(INDIRECT("$F"&amp;$K163,TRUE),"")</f>
        <v/>
      </c>
    </row>
    <row r="164" spans="1:13">
      <c r="A164" s="50" t="str" cm="1">
        <f t="array" aca="1" ref="A164" ca="1">INDIRECT("'積算の内訳（明細入力）'!$A"&amp;(ROW()+6),TRUE)&amp;""</f>
        <v/>
      </c>
      <c r="B164" s="50" t="str" cm="1">
        <f t="array" aca="1" ref="B164" ca="1">INDIRECT("'積算の内訳（明細入力）'!$B"&amp;(ROW()+6),TRUE)&amp;""</f>
        <v/>
      </c>
      <c r="C164" s="50" t="str">
        <f t="shared" ca="1" si="12"/>
        <v/>
      </c>
      <c r="D164" s="50" t="str">
        <f ca="1">IF($C164="","",COUNTIF($C$2:$C164,$C164))</f>
        <v/>
      </c>
      <c r="E164" s="50" t="str">
        <f t="shared" ca="1" si="13"/>
        <v/>
      </c>
      <c r="F164" s="50" t="str">
        <f t="shared" ca="1" si="14"/>
        <v/>
      </c>
      <c r="H164" s="50">
        <f t="shared" ca="1" si="15"/>
        <v>164</v>
      </c>
      <c r="I164" s="50" cm="1">
        <f t="array" aca="1" ref="I164" ca="1">IF(資金計画書!$E$2="資金分配団体",INDIRECT("リストデータ!$A"&amp;H164),INDIRECT("リストデータ!$C"&amp;H164))</f>
        <v>0</v>
      </c>
      <c r="J164" s="50">
        <f t="shared" ca="1" si="16"/>
        <v>2</v>
      </c>
      <c r="K164" s="50" t="str">
        <f t="shared" ca="1" si="17"/>
        <v/>
      </c>
      <c r="L164" s="50" t="str" cm="1">
        <f t="array" aca="1" ref="L164" ca="1">IFERROR(INDIRECT("$E"&amp;$K164,TRUE),"")</f>
        <v/>
      </c>
      <c r="M164" s="50" t="str" cm="1">
        <f t="array" aca="1" ref="M164" ca="1">IFERROR(INDIRECT("$F"&amp;$K164,TRUE),"")</f>
        <v/>
      </c>
    </row>
    <row r="165" spans="1:13">
      <c r="A165" s="50" t="str" cm="1">
        <f t="array" aca="1" ref="A165" ca="1">INDIRECT("'積算の内訳（明細入力）'!$A"&amp;(ROW()+6),TRUE)&amp;""</f>
        <v/>
      </c>
      <c r="B165" s="50" t="str" cm="1">
        <f t="array" aca="1" ref="B165" ca="1">INDIRECT("'積算の内訳（明細入力）'!$B"&amp;(ROW()+6),TRUE)&amp;""</f>
        <v/>
      </c>
      <c r="C165" s="50" t="str">
        <f t="shared" ca="1" si="12"/>
        <v/>
      </c>
      <c r="D165" s="50" t="str">
        <f ca="1">IF($C165="","",COUNTIF($C$2:$C165,$C165))</f>
        <v/>
      </c>
      <c r="E165" s="50" t="str">
        <f t="shared" ca="1" si="13"/>
        <v/>
      </c>
      <c r="F165" s="50" t="str">
        <f t="shared" ca="1" si="14"/>
        <v/>
      </c>
      <c r="H165" s="50">
        <f t="shared" ca="1" si="15"/>
        <v>165</v>
      </c>
      <c r="I165" s="50" cm="1">
        <f t="array" aca="1" ref="I165" ca="1">IF(資金計画書!$E$2="資金分配団体",INDIRECT("リストデータ!$A"&amp;H165),INDIRECT("リストデータ!$C"&amp;H165))</f>
        <v>0</v>
      </c>
      <c r="J165" s="50">
        <f t="shared" ca="1" si="16"/>
        <v>2</v>
      </c>
      <c r="K165" s="50" t="str">
        <f t="shared" ca="1" si="17"/>
        <v/>
      </c>
      <c r="L165" s="50" t="str" cm="1">
        <f t="array" aca="1" ref="L165" ca="1">IFERROR(INDIRECT("$E"&amp;$K165,TRUE),"")</f>
        <v/>
      </c>
      <c r="M165" s="50" t="str" cm="1">
        <f t="array" aca="1" ref="M165" ca="1">IFERROR(INDIRECT("$F"&amp;$K165,TRUE),"")</f>
        <v/>
      </c>
    </row>
    <row r="166" spans="1:13">
      <c r="A166" s="50" t="str" cm="1">
        <f t="array" aca="1" ref="A166" ca="1">INDIRECT("'積算の内訳（明細入力）'!$A"&amp;(ROW()+6),TRUE)&amp;""</f>
        <v/>
      </c>
      <c r="B166" s="50" t="str" cm="1">
        <f t="array" aca="1" ref="B166" ca="1">INDIRECT("'積算の内訳（明細入力）'!$B"&amp;(ROW()+6),TRUE)&amp;""</f>
        <v/>
      </c>
      <c r="C166" s="50" t="str">
        <f t="shared" ca="1" si="12"/>
        <v/>
      </c>
      <c r="D166" s="50" t="str">
        <f ca="1">IF($C166="","",COUNTIF($C$2:$C166,$C166))</f>
        <v/>
      </c>
      <c r="E166" s="50" t="str">
        <f t="shared" ca="1" si="13"/>
        <v/>
      </c>
      <c r="F166" s="50" t="str">
        <f t="shared" ca="1" si="14"/>
        <v/>
      </c>
      <c r="H166" s="50">
        <f t="shared" ca="1" si="15"/>
        <v>166</v>
      </c>
      <c r="I166" s="50" cm="1">
        <f t="array" aca="1" ref="I166" ca="1">IF(資金計画書!$E$2="資金分配団体",INDIRECT("リストデータ!$A"&amp;H166),INDIRECT("リストデータ!$C"&amp;H166))</f>
        <v>0</v>
      </c>
      <c r="J166" s="50">
        <f t="shared" ca="1" si="16"/>
        <v>2</v>
      </c>
      <c r="K166" s="50" t="str">
        <f t="shared" ca="1" si="17"/>
        <v/>
      </c>
      <c r="L166" s="50" t="str" cm="1">
        <f t="array" aca="1" ref="L166" ca="1">IFERROR(INDIRECT("$E"&amp;$K166,TRUE),"")</f>
        <v/>
      </c>
      <c r="M166" s="50" t="str" cm="1">
        <f t="array" aca="1" ref="M166" ca="1">IFERROR(INDIRECT("$F"&amp;$K166,TRUE),"")</f>
        <v/>
      </c>
    </row>
    <row r="167" spans="1:13">
      <c r="A167" s="50" t="str" cm="1">
        <f t="array" aca="1" ref="A167" ca="1">INDIRECT("'積算の内訳（明細入力）'!$A"&amp;(ROW()+6),TRUE)&amp;""</f>
        <v/>
      </c>
      <c r="B167" s="50" t="str" cm="1">
        <f t="array" aca="1" ref="B167" ca="1">INDIRECT("'積算の内訳（明細入力）'!$B"&amp;(ROW()+6),TRUE)&amp;""</f>
        <v/>
      </c>
      <c r="C167" s="50" t="str">
        <f t="shared" ca="1" si="12"/>
        <v/>
      </c>
      <c r="D167" s="50" t="str">
        <f ca="1">IF($C167="","",COUNTIF($C$2:$C167,$C167))</f>
        <v/>
      </c>
      <c r="E167" s="50" t="str">
        <f t="shared" ca="1" si="13"/>
        <v/>
      </c>
      <c r="F167" s="50" t="str">
        <f t="shared" ca="1" si="14"/>
        <v/>
      </c>
      <c r="H167" s="50">
        <f t="shared" ca="1" si="15"/>
        <v>167</v>
      </c>
      <c r="I167" s="50" cm="1">
        <f t="array" aca="1" ref="I167" ca="1">IF(資金計画書!$E$2="資金分配団体",INDIRECT("リストデータ!$A"&amp;H167),INDIRECT("リストデータ!$C"&amp;H167))</f>
        <v>0</v>
      </c>
      <c r="J167" s="50">
        <f t="shared" ca="1" si="16"/>
        <v>2</v>
      </c>
      <c r="K167" s="50" t="str">
        <f t="shared" ca="1" si="17"/>
        <v/>
      </c>
      <c r="L167" s="50" t="str" cm="1">
        <f t="array" aca="1" ref="L167" ca="1">IFERROR(INDIRECT("$E"&amp;$K167,TRUE),"")</f>
        <v/>
      </c>
      <c r="M167" s="50" t="str" cm="1">
        <f t="array" aca="1" ref="M167" ca="1">IFERROR(INDIRECT("$F"&amp;$K167,TRUE),"")</f>
        <v/>
      </c>
    </row>
    <row r="168" spans="1:13">
      <c r="A168" s="50" t="str" cm="1">
        <f t="array" aca="1" ref="A168" ca="1">INDIRECT("'積算の内訳（明細入力）'!$A"&amp;(ROW()+6),TRUE)&amp;""</f>
        <v/>
      </c>
      <c r="B168" s="50" t="str" cm="1">
        <f t="array" aca="1" ref="B168" ca="1">INDIRECT("'積算の内訳（明細入力）'!$B"&amp;(ROW()+6),TRUE)&amp;""</f>
        <v/>
      </c>
      <c r="C168" s="50" t="str">
        <f t="shared" ca="1" si="12"/>
        <v/>
      </c>
      <c r="D168" s="50" t="str">
        <f ca="1">IF($C168="","",COUNTIF($C$2:$C168,$C168))</f>
        <v/>
      </c>
      <c r="E168" s="50" t="str">
        <f t="shared" ca="1" si="13"/>
        <v/>
      </c>
      <c r="F168" s="50" t="str">
        <f t="shared" ca="1" si="14"/>
        <v/>
      </c>
      <c r="H168" s="50">
        <f t="shared" ca="1" si="15"/>
        <v>168</v>
      </c>
      <c r="I168" s="50" cm="1">
        <f t="array" aca="1" ref="I168" ca="1">IF(資金計画書!$E$2="資金分配団体",INDIRECT("リストデータ!$A"&amp;H168),INDIRECT("リストデータ!$C"&amp;H168))</f>
        <v>0</v>
      </c>
      <c r="J168" s="50">
        <f t="shared" ca="1" si="16"/>
        <v>2</v>
      </c>
      <c r="K168" s="50" t="str">
        <f t="shared" ca="1" si="17"/>
        <v/>
      </c>
      <c r="L168" s="50" t="str" cm="1">
        <f t="array" aca="1" ref="L168" ca="1">IFERROR(INDIRECT("$E"&amp;$K168,TRUE),"")</f>
        <v/>
      </c>
      <c r="M168" s="50" t="str" cm="1">
        <f t="array" aca="1" ref="M168" ca="1">IFERROR(INDIRECT("$F"&amp;$K168,TRUE),"")</f>
        <v/>
      </c>
    </row>
    <row r="169" spans="1:13">
      <c r="A169" s="50" t="str" cm="1">
        <f t="array" aca="1" ref="A169" ca="1">INDIRECT("'積算の内訳（明細入力）'!$A"&amp;(ROW()+6),TRUE)&amp;""</f>
        <v/>
      </c>
      <c r="B169" s="50" t="str" cm="1">
        <f t="array" aca="1" ref="B169" ca="1">INDIRECT("'積算の内訳（明細入力）'!$B"&amp;(ROW()+6),TRUE)&amp;""</f>
        <v/>
      </c>
      <c r="C169" s="50" t="str">
        <f t="shared" ca="1" si="12"/>
        <v/>
      </c>
      <c r="D169" s="50" t="str">
        <f ca="1">IF($C169="","",COUNTIF($C$2:$C169,$C169))</f>
        <v/>
      </c>
      <c r="E169" s="50" t="str">
        <f t="shared" ca="1" si="13"/>
        <v/>
      </c>
      <c r="F169" s="50" t="str">
        <f t="shared" ca="1" si="14"/>
        <v/>
      </c>
      <c r="H169" s="50">
        <f t="shared" ca="1" si="15"/>
        <v>169</v>
      </c>
      <c r="I169" s="50" cm="1">
        <f t="array" aca="1" ref="I169" ca="1">IF(資金計画書!$E$2="資金分配団体",INDIRECT("リストデータ!$A"&amp;H169),INDIRECT("リストデータ!$C"&amp;H169))</f>
        <v>0</v>
      </c>
      <c r="J169" s="50">
        <f t="shared" ca="1" si="16"/>
        <v>2</v>
      </c>
      <c r="K169" s="50" t="str">
        <f t="shared" ca="1" si="17"/>
        <v/>
      </c>
      <c r="L169" s="50" t="str" cm="1">
        <f t="array" aca="1" ref="L169" ca="1">IFERROR(INDIRECT("$E"&amp;$K169,TRUE),"")</f>
        <v/>
      </c>
      <c r="M169" s="50" t="str" cm="1">
        <f t="array" aca="1" ref="M169" ca="1">IFERROR(INDIRECT("$F"&amp;$K169,TRUE),"")</f>
        <v/>
      </c>
    </row>
    <row r="170" spans="1:13">
      <c r="A170" s="50" t="str" cm="1">
        <f t="array" aca="1" ref="A170" ca="1">INDIRECT("'積算の内訳（明細入力）'!$A"&amp;(ROW()+6),TRUE)&amp;""</f>
        <v/>
      </c>
      <c r="B170" s="50" t="str" cm="1">
        <f t="array" aca="1" ref="B170" ca="1">INDIRECT("'積算の内訳（明細入力）'!$B"&amp;(ROW()+6),TRUE)&amp;""</f>
        <v/>
      </c>
      <c r="C170" s="50" t="str">
        <f t="shared" ca="1" si="12"/>
        <v/>
      </c>
      <c r="D170" s="50" t="str">
        <f ca="1">IF($C170="","",COUNTIF($C$2:$C170,$C170))</f>
        <v/>
      </c>
      <c r="E170" s="50" t="str">
        <f t="shared" ca="1" si="13"/>
        <v/>
      </c>
      <c r="F170" s="50" t="str">
        <f t="shared" ca="1" si="14"/>
        <v/>
      </c>
      <c r="H170" s="50">
        <f t="shared" ca="1" si="15"/>
        <v>170</v>
      </c>
      <c r="I170" s="50" cm="1">
        <f t="array" aca="1" ref="I170" ca="1">IF(資金計画書!$E$2="資金分配団体",INDIRECT("リストデータ!$A"&amp;H170),INDIRECT("リストデータ!$C"&amp;H170))</f>
        <v>0</v>
      </c>
      <c r="J170" s="50">
        <f t="shared" ca="1" si="16"/>
        <v>2</v>
      </c>
      <c r="K170" s="50" t="str">
        <f t="shared" ca="1" si="17"/>
        <v/>
      </c>
      <c r="L170" s="50" t="str" cm="1">
        <f t="array" aca="1" ref="L170" ca="1">IFERROR(INDIRECT("$E"&amp;$K170,TRUE),"")</f>
        <v/>
      </c>
      <c r="M170" s="50" t="str" cm="1">
        <f t="array" aca="1" ref="M170" ca="1">IFERROR(INDIRECT("$F"&amp;$K170,TRUE),"")</f>
        <v/>
      </c>
    </row>
    <row r="171" spans="1:13">
      <c r="A171" s="50" t="str" cm="1">
        <f t="array" aca="1" ref="A171" ca="1">INDIRECT("'積算の内訳（明細入力）'!$A"&amp;(ROW()+6),TRUE)&amp;""</f>
        <v/>
      </c>
      <c r="B171" s="50" t="str" cm="1">
        <f t="array" aca="1" ref="B171" ca="1">INDIRECT("'積算の内訳（明細入力）'!$B"&amp;(ROW()+6),TRUE)&amp;""</f>
        <v/>
      </c>
      <c r="C171" s="50" t="str">
        <f t="shared" ca="1" si="12"/>
        <v/>
      </c>
      <c r="D171" s="50" t="str">
        <f ca="1">IF($C171="","",COUNTIF($C$2:$C171,$C171))</f>
        <v/>
      </c>
      <c r="E171" s="50" t="str">
        <f t="shared" ca="1" si="13"/>
        <v/>
      </c>
      <c r="F171" s="50" t="str">
        <f t="shared" ca="1" si="14"/>
        <v/>
      </c>
      <c r="H171" s="50">
        <f t="shared" ca="1" si="15"/>
        <v>171</v>
      </c>
      <c r="I171" s="50" cm="1">
        <f t="array" aca="1" ref="I171" ca="1">IF(資金計画書!$E$2="資金分配団体",INDIRECT("リストデータ!$A"&amp;H171),INDIRECT("リストデータ!$C"&amp;H171))</f>
        <v>0</v>
      </c>
      <c r="J171" s="50">
        <f t="shared" ca="1" si="16"/>
        <v>2</v>
      </c>
      <c r="K171" s="50" t="str">
        <f t="shared" ca="1" si="17"/>
        <v/>
      </c>
      <c r="L171" s="50" t="str" cm="1">
        <f t="array" aca="1" ref="L171" ca="1">IFERROR(INDIRECT("$E"&amp;$K171,TRUE),"")</f>
        <v/>
      </c>
      <c r="M171" s="50" t="str" cm="1">
        <f t="array" aca="1" ref="M171" ca="1">IFERROR(INDIRECT("$F"&amp;$K171,TRUE),"")</f>
        <v/>
      </c>
    </row>
    <row r="172" spans="1:13">
      <c r="A172" s="50" t="str" cm="1">
        <f t="array" aca="1" ref="A172" ca="1">INDIRECT("'積算の内訳（明細入力）'!$A"&amp;(ROW()+6),TRUE)&amp;""</f>
        <v/>
      </c>
      <c r="B172" s="50" t="str" cm="1">
        <f t="array" aca="1" ref="B172" ca="1">INDIRECT("'積算の内訳（明細入力）'!$B"&amp;(ROW()+6),TRUE)&amp;""</f>
        <v/>
      </c>
      <c r="C172" s="50" t="str">
        <f t="shared" ca="1" si="12"/>
        <v/>
      </c>
      <c r="D172" s="50" t="str">
        <f ca="1">IF($C172="","",COUNTIF($C$2:$C172,$C172))</f>
        <v/>
      </c>
      <c r="E172" s="50" t="str">
        <f t="shared" ca="1" si="13"/>
        <v/>
      </c>
      <c r="F172" s="50" t="str">
        <f t="shared" ca="1" si="14"/>
        <v/>
      </c>
      <c r="H172" s="50">
        <f t="shared" ca="1" si="15"/>
        <v>172</v>
      </c>
      <c r="I172" s="50" cm="1">
        <f t="array" aca="1" ref="I172" ca="1">IF(資金計画書!$E$2="資金分配団体",INDIRECT("リストデータ!$A"&amp;H172),INDIRECT("リストデータ!$C"&amp;H172))</f>
        <v>0</v>
      </c>
      <c r="J172" s="50">
        <f t="shared" ca="1" si="16"/>
        <v>2</v>
      </c>
      <c r="K172" s="50" t="str">
        <f t="shared" ca="1" si="17"/>
        <v/>
      </c>
      <c r="L172" s="50" t="str" cm="1">
        <f t="array" aca="1" ref="L172" ca="1">IFERROR(INDIRECT("$E"&amp;$K172,TRUE),"")</f>
        <v/>
      </c>
      <c r="M172" s="50" t="str" cm="1">
        <f t="array" aca="1" ref="M172" ca="1">IFERROR(INDIRECT("$F"&amp;$K172,TRUE),"")</f>
        <v/>
      </c>
    </row>
    <row r="173" spans="1:13">
      <c r="A173" s="50" t="str" cm="1">
        <f t="array" aca="1" ref="A173" ca="1">INDIRECT("'積算の内訳（明細入力）'!$A"&amp;(ROW()+6),TRUE)&amp;""</f>
        <v/>
      </c>
      <c r="B173" s="50" t="str" cm="1">
        <f t="array" aca="1" ref="B173" ca="1">INDIRECT("'積算の内訳（明細入力）'!$B"&amp;(ROW()+6),TRUE)&amp;""</f>
        <v/>
      </c>
      <c r="C173" s="50" t="str">
        <f t="shared" ca="1" si="12"/>
        <v/>
      </c>
      <c r="D173" s="50" t="str">
        <f ca="1">IF($C173="","",COUNTIF($C$2:$C173,$C173))</f>
        <v/>
      </c>
      <c r="E173" s="50" t="str">
        <f t="shared" ca="1" si="13"/>
        <v/>
      </c>
      <c r="F173" s="50" t="str">
        <f t="shared" ca="1" si="14"/>
        <v/>
      </c>
      <c r="H173" s="50">
        <f t="shared" ca="1" si="15"/>
        <v>173</v>
      </c>
      <c r="I173" s="50" cm="1">
        <f t="array" aca="1" ref="I173" ca="1">IF(資金計画書!$E$2="資金分配団体",INDIRECT("リストデータ!$A"&amp;H173),INDIRECT("リストデータ!$C"&amp;H173))</f>
        <v>0</v>
      </c>
      <c r="J173" s="50">
        <f t="shared" ca="1" si="16"/>
        <v>2</v>
      </c>
      <c r="K173" s="50" t="str">
        <f t="shared" ca="1" si="17"/>
        <v/>
      </c>
      <c r="L173" s="50" t="str" cm="1">
        <f t="array" aca="1" ref="L173" ca="1">IFERROR(INDIRECT("$E"&amp;$K173,TRUE),"")</f>
        <v/>
      </c>
      <c r="M173" s="50" t="str" cm="1">
        <f t="array" aca="1" ref="M173" ca="1">IFERROR(INDIRECT("$F"&amp;$K173,TRUE),"")</f>
        <v/>
      </c>
    </row>
    <row r="174" spans="1:13">
      <c r="A174" s="50" t="str" cm="1">
        <f t="array" aca="1" ref="A174" ca="1">INDIRECT("'積算の内訳（明細入力）'!$A"&amp;(ROW()+6),TRUE)&amp;""</f>
        <v/>
      </c>
      <c r="B174" s="50" t="str" cm="1">
        <f t="array" aca="1" ref="B174" ca="1">INDIRECT("'積算の内訳（明細入力）'!$B"&amp;(ROW()+6),TRUE)&amp;""</f>
        <v/>
      </c>
      <c r="C174" s="50" t="str">
        <f t="shared" ca="1" si="12"/>
        <v/>
      </c>
      <c r="D174" s="50" t="str">
        <f ca="1">IF($C174="","",COUNTIF($C$2:$C174,$C174))</f>
        <v/>
      </c>
      <c r="E174" s="50" t="str">
        <f t="shared" ca="1" si="13"/>
        <v/>
      </c>
      <c r="F174" s="50" t="str">
        <f t="shared" ca="1" si="14"/>
        <v/>
      </c>
      <c r="H174" s="50">
        <f t="shared" ca="1" si="15"/>
        <v>174</v>
      </c>
      <c r="I174" s="50" cm="1">
        <f t="array" aca="1" ref="I174" ca="1">IF(資金計画書!$E$2="資金分配団体",INDIRECT("リストデータ!$A"&amp;H174),INDIRECT("リストデータ!$C"&amp;H174))</f>
        <v>0</v>
      </c>
      <c r="J174" s="50">
        <f t="shared" ca="1" si="16"/>
        <v>2</v>
      </c>
      <c r="K174" s="50" t="str">
        <f t="shared" ca="1" si="17"/>
        <v/>
      </c>
      <c r="L174" s="50" t="str" cm="1">
        <f t="array" aca="1" ref="L174" ca="1">IFERROR(INDIRECT("$E"&amp;$K174,TRUE),"")</f>
        <v/>
      </c>
      <c r="M174" s="50" t="str" cm="1">
        <f t="array" aca="1" ref="M174" ca="1">IFERROR(INDIRECT("$F"&amp;$K174,TRUE),"")</f>
        <v/>
      </c>
    </row>
    <row r="175" spans="1:13">
      <c r="A175" s="50" t="str" cm="1">
        <f t="array" aca="1" ref="A175" ca="1">INDIRECT("'積算の内訳（明細入力）'!$A"&amp;(ROW()+6),TRUE)&amp;""</f>
        <v/>
      </c>
      <c r="B175" s="50" t="str" cm="1">
        <f t="array" aca="1" ref="B175" ca="1">INDIRECT("'積算の内訳（明細入力）'!$B"&amp;(ROW()+6),TRUE)&amp;""</f>
        <v/>
      </c>
      <c r="C175" s="50" t="str">
        <f t="shared" ca="1" si="12"/>
        <v/>
      </c>
      <c r="D175" s="50" t="str">
        <f ca="1">IF($C175="","",COUNTIF($C$2:$C175,$C175))</f>
        <v/>
      </c>
      <c r="E175" s="50" t="str">
        <f t="shared" ca="1" si="13"/>
        <v/>
      </c>
      <c r="F175" s="50" t="str">
        <f t="shared" ca="1" si="14"/>
        <v/>
      </c>
      <c r="H175" s="50">
        <f t="shared" ca="1" si="15"/>
        <v>175</v>
      </c>
      <c r="I175" s="50" cm="1">
        <f t="array" aca="1" ref="I175" ca="1">IF(資金計画書!$E$2="資金分配団体",INDIRECT("リストデータ!$A"&amp;H175),INDIRECT("リストデータ!$C"&amp;H175))</f>
        <v>0</v>
      </c>
      <c r="J175" s="50">
        <f t="shared" ca="1" si="16"/>
        <v>2</v>
      </c>
      <c r="K175" s="50" t="str">
        <f t="shared" ca="1" si="17"/>
        <v/>
      </c>
      <c r="L175" s="50" t="str" cm="1">
        <f t="array" aca="1" ref="L175" ca="1">IFERROR(INDIRECT("$E"&amp;$K175,TRUE),"")</f>
        <v/>
      </c>
      <c r="M175" s="50" t="str" cm="1">
        <f t="array" aca="1" ref="M175" ca="1">IFERROR(INDIRECT("$F"&amp;$K175,TRUE),"")</f>
        <v/>
      </c>
    </row>
    <row r="176" spans="1:13">
      <c r="A176" s="50" t="str" cm="1">
        <f t="array" aca="1" ref="A176" ca="1">INDIRECT("'積算の内訳（明細入力）'!$A"&amp;(ROW()+6),TRUE)&amp;""</f>
        <v/>
      </c>
      <c r="B176" s="50" t="str" cm="1">
        <f t="array" aca="1" ref="B176" ca="1">INDIRECT("'積算の内訳（明細入力）'!$B"&amp;(ROW()+6),TRUE)&amp;""</f>
        <v/>
      </c>
      <c r="C176" s="50" t="str">
        <f t="shared" ca="1" si="12"/>
        <v/>
      </c>
      <c r="D176" s="50" t="str">
        <f ca="1">IF($C176="","",COUNTIF($C$2:$C176,$C176))</f>
        <v/>
      </c>
      <c r="E176" s="50" t="str">
        <f t="shared" ca="1" si="13"/>
        <v/>
      </c>
      <c r="F176" s="50" t="str">
        <f t="shared" ca="1" si="14"/>
        <v/>
      </c>
      <c r="H176" s="50">
        <f t="shared" ca="1" si="15"/>
        <v>176</v>
      </c>
      <c r="I176" s="50" cm="1">
        <f t="array" aca="1" ref="I176" ca="1">IF(資金計画書!$E$2="資金分配団体",INDIRECT("リストデータ!$A"&amp;H176),INDIRECT("リストデータ!$C"&amp;H176))</f>
        <v>0</v>
      </c>
      <c r="J176" s="50">
        <f t="shared" ca="1" si="16"/>
        <v>2</v>
      </c>
      <c r="K176" s="50" t="str">
        <f t="shared" ca="1" si="17"/>
        <v/>
      </c>
      <c r="L176" s="50" t="str" cm="1">
        <f t="array" aca="1" ref="L176" ca="1">IFERROR(INDIRECT("$E"&amp;$K176,TRUE),"")</f>
        <v/>
      </c>
      <c r="M176" s="50" t="str" cm="1">
        <f t="array" aca="1" ref="M176" ca="1">IFERROR(INDIRECT("$F"&amp;$K176,TRUE),"")</f>
        <v/>
      </c>
    </row>
    <row r="177" spans="1:13">
      <c r="A177" s="50" t="str" cm="1">
        <f t="array" aca="1" ref="A177" ca="1">INDIRECT("'積算の内訳（明細入力）'!$A"&amp;(ROW()+6),TRUE)&amp;""</f>
        <v/>
      </c>
      <c r="B177" s="50" t="str" cm="1">
        <f t="array" aca="1" ref="B177" ca="1">INDIRECT("'積算の内訳（明細入力）'!$B"&amp;(ROW()+6),TRUE)&amp;""</f>
        <v/>
      </c>
      <c r="C177" s="50" t="str">
        <f t="shared" ca="1" si="12"/>
        <v/>
      </c>
      <c r="D177" s="50" t="str">
        <f ca="1">IF($C177="","",COUNTIF($C$2:$C177,$C177))</f>
        <v/>
      </c>
      <c r="E177" s="50" t="str">
        <f t="shared" ca="1" si="13"/>
        <v/>
      </c>
      <c r="F177" s="50" t="str">
        <f t="shared" ca="1" si="14"/>
        <v/>
      </c>
      <c r="H177" s="50">
        <f t="shared" ca="1" si="15"/>
        <v>177</v>
      </c>
      <c r="I177" s="50" cm="1">
        <f t="array" aca="1" ref="I177" ca="1">IF(資金計画書!$E$2="資金分配団体",INDIRECT("リストデータ!$A"&amp;H177),INDIRECT("リストデータ!$C"&amp;H177))</f>
        <v>0</v>
      </c>
      <c r="J177" s="50">
        <f t="shared" ca="1" si="16"/>
        <v>2</v>
      </c>
      <c r="K177" s="50" t="str">
        <f t="shared" ca="1" si="17"/>
        <v/>
      </c>
      <c r="L177" s="50" t="str" cm="1">
        <f t="array" aca="1" ref="L177" ca="1">IFERROR(INDIRECT("$E"&amp;$K177,TRUE),"")</f>
        <v/>
      </c>
      <c r="M177" s="50" t="str" cm="1">
        <f t="array" aca="1" ref="M177" ca="1">IFERROR(INDIRECT("$F"&amp;$K177,TRUE),"")</f>
        <v/>
      </c>
    </row>
    <row r="178" spans="1:13">
      <c r="A178" s="50" t="str" cm="1">
        <f t="array" aca="1" ref="A178" ca="1">INDIRECT("'積算の内訳（明細入力）'!$A"&amp;(ROW()+6),TRUE)&amp;""</f>
        <v/>
      </c>
      <c r="B178" s="50" t="str" cm="1">
        <f t="array" aca="1" ref="B178" ca="1">INDIRECT("'積算の内訳（明細入力）'!$B"&amp;(ROW()+6),TRUE)&amp;""</f>
        <v/>
      </c>
      <c r="C178" s="50" t="str">
        <f t="shared" ca="1" si="12"/>
        <v/>
      </c>
      <c r="D178" s="50" t="str">
        <f ca="1">IF($C178="","",COUNTIF($C$2:$C178,$C178))</f>
        <v/>
      </c>
      <c r="E178" s="50" t="str">
        <f t="shared" ca="1" si="13"/>
        <v/>
      </c>
      <c r="F178" s="50" t="str">
        <f t="shared" ca="1" si="14"/>
        <v/>
      </c>
      <c r="H178" s="50">
        <f t="shared" ca="1" si="15"/>
        <v>178</v>
      </c>
      <c r="I178" s="50" cm="1">
        <f t="array" aca="1" ref="I178" ca="1">IF(資金計画書!$E$2="資金分配団体",INDIRECT("リストデータ!$A"&amp;H178),INDIRECT("リストデータ!$C"&amp;H178))</f>
        <v>0</v>
      </c>
      <c r="J178" s="50">
        <f t="shared" ca="1" si="16"/>
        <v>2</v>
      </c>
      <c r="K178" s="50" t="str">
        <f t="shared" ca="1" si="17"/>
        <v/>
      </c>
      <c r="L178" s="50" t="str" cm="1">
        <f t="array" aca="1" ref="L178" ca="1">IFERROR(INDIRECT("$E"&amp;$K178,TRUE),"")</f>
        <v/>
      </c>
      <c r="M178" s="50" t="str" cm="1">
        <f t="array" aca="1" ref="M178" ca="1">IFERROR(INDIRECT("$F"&amp;$K178,TRUE),"")</f>
        <v/>
      </c>
    </row>
    <row r="179" spans="1:13">
      <c r="A179" s="50" t="str" cm="1">
        <f t="array" aca="1" ref="A179" ca="1">INDIRECT("'積算の内訳（明細入力）'!$A"&amp;(ROW()+6),TRUE)&amp;""</f>
        <v/>
      </c>
      <c r="B179" s="50" t="str" cm="1">
        <f t="array" aca="1" ref="B179" ca="1">INDIRECT("'積算の内訳（明細入力）'!$B"&amp;(ROW()+6),TRUE)&amp;""</f>
        <v/>
      </c>
      <c r="C179" s="50" t="str">
        <f t="shared" ca="1" si="12"/>
        <v/>
      </c>
      <c r="D179" s="50" t="str">
        <f ca="1">IF($C179="","",COUNTIF($C$2:$C179,$C179))</f>
        <v/>
      </c>
      <c r="E179" s="50" t="str">
        <f t="shared" ca="1" si="13"/>
        <v/>
      </c>
      <c r="F179" s="50" t="str">
        <f t="shared" ca="1" si="14"/>
        <v/>
      </c>
      <c r="H179" s="50">
        <f t="shared" ca="1" si="15"/>
        <v>179</v>
      </c>
      <c r="I179" s="50" cm="1">
        <f t="array" aca="1" ref="I179" ca="1">IF(資金計画書!$E$2="資金分配団体",INDIRECT("リストデータ!$A"&amp;H179),INDIRECT("リストデータ!$C"&amp;H179))</f>
        <v>0</v>
      </c>
      <c r="J179" s="50">
        <f t="shared" ca="1" si="16"/>
        <v>2</v>
      </c>
      <c r="K179" s="50" t="str">
        <f t="shared" ca="1" si="17"/>
        <v/>
      </c>
      <c r="L179" s="50" t="str" cm="1">
        <f t="array" aca="1" ref="L179" ca="1">IFERROR(INDIRECT("$E"&amp;$K179,TRUE),"")</f>
        <v/>
      </c>
      <c r="M179" s="50" t="str" cm="1">
        <f t="array" aca="1" ref="M179" ca="1">IFERROR(INDIRECT("$F"&amp;$K179,TRUE),"")</f>
        <v/>
      </c>
    </row>
    <row r="180" spans="1:13">
      <c r="A180" s="50" t="str" cm="1">
        <f t="array" aca="1" ref="A180" ca="1">INDIRECT("'積算の内訳（明細入力）'!$A"&amp;(ROW()+6),TRUE)&amp;""</f>
        <v/>
      </c>
      <c r="B180" s="50" t="str" cm="1">
        <f t="array" aca="1" ref="B180" ca="1">INDIRECT("'積算の内訳（明細入力）'!$B"&amp;(ROW()+6),TRUE)&amp;""</f>
        <v/>
      </c>
      <c r="C180" s="50" t="str">
        <f t="shared" ca="1" si="12"/>
        <v/>
      </c>
      <c r="D180" s="50" t="str">
        <f ca="1">IF($C180="","",COUNTIF($C$2:$C180,$C180))</f>
        <v/>
      </c>
      <c r="E180" s="50" t="str">
        <f t="shared" ca="1" si="13"/>
        <v/>
      </c>
      <c r="F180" s="50" t="str">
        <f t="shared" ca="1" si="14"/>
        <v/>
      </c>
      <c r="H180" s="50">
        <f t="shared" ca="1" si="15"/>
        <v>180</v>
      </c>
      <c r="I180" s="50" cm="1">
        <f t="array" aca="1" ref="I180" ca="1">IF(資金計画書!$E$2="資金分配団体",INDIRECT("リストデータ!$A"&amp;H180),INDIRECT("リストデータ!$C"&amp;H180))</f>
        <v>0</v>
      </c>
      <c r="J180" s="50">
        <f t="shared" ca="1" si="16"/>
        <v>2</v>
      </c>
      <c r="K180" s="50" t="str">
        <f t="shared" ca="1" si="17"/>
        <v/>
      </c>
      <c r="L180" s="50" t="str" cm="1">
        <f t="array" aca="1" ref="L180" ca="1">IFERROR(INDIRECT("$E"&amp;$K180,TRUE),"")</f>
        <v/>
      </c>
      <c r="M180" s="50" t="str" cm="1">
        <f t="array" aca="1" ref="M180" ca="1">IFERROR(INDIRECT("$F"&amp;$K180,TRUE),"")</f>
        <v/>
      </c>
    </row>
    <row r="181" spans="1:13">
      <c r="A181" s="50" t="str" cm="1">
        <f t="array" aca="1" ref="A181" ca="1">INDIRECT("'積算の内訳（明細入力）'!$A"&amp;(ROW()+6),TRUE)&amp;""</f>
        <v/>
      </c>
      <c r="B181" s="50" t="str" cm="1">
        <f t="array" aca="1" ref="B181" ca="1">INDIRECT("'積算の内訳（明細入力）'!$B"&amp;(ROW()+6),TRUE)&amp;""</f>
        <v/>
      </c>
      <c r="C181" s="50" t="str">
        <f t="shared" ca="1" si="12"/>
        <v/>
      </c>
      <c r="D181" s="50" t="str">
        <f ca="1">IF($C181="","",COUNTIF($C$2:$C181,$C181))</f>
        <v/>
      </c>
      <c r="E181" s="50" t="str">
        <f t="shared" ca="1" si="13"/>
        <v/>
      </c>
      <c r="F181" s="50" t="str">
        <f t="shared" ca="1" si="14"/>
        <v/>
      </c>
      <c r="H181" s="50">
        <f t="shared" ca="1" si="15"/>
        <v>181</v>
      </c>
      <c r="I181" s="50" cm="1">
        <f t="array" aca="1" ref="I181" ca="1">IF(資金計画書!$E$2="資金分配団体",INDIRECT("リストデータ!$A"&amp;H181),INDIRECT("リストデータ!$C"&amp;H181))</f>
        <v>0</v>
      </c>
      <c r="J181" s="50">
        <f t="shared" ca="1" si="16"/>
        <v>2</v>
      </c>
      <c r="K181" s="50" t="str">
        <f t="shared" ca="1" si="17"/>
        <v/>
      </c>
      <c r="L181" s="50" t="str" cm="1">
        <f t="array" aca="1" ref="L181" ca="1">IFERROR(INDIRECT("$E"&amp;$K181,TRUE),"")</f>
        <v/>
      </c>
      <c r="M181" s="50" t="str" cm="1">
        <f t="array" aca="1" ref="M181" ca="1">IFERROR(INDIRECT("$F"&amp;$K181,TRUE),"")</f>
        <v/>
      </c>
    </row>
    <row r="182" spans="1:13">
      <c r="A182" s="50" t="str" cm="1">
        <f t="array" aca="1" ref="A182" ca="1">INDIRECT("'積算の内訳（明細入力）'!$A"&amp;(ROW()+6),TRUE)&amp;""</f>
        <v/>
      </c>
      <c r="B182" s="50" t="str" cm="1">
        <f t="array" aca="1" ref="B182" ca="1">INDIRECT("'積算の内訳（明細入力）'!$B"&amp;(ROW()+6),TRUE)&amp;""</f>
        <v/>
      </c>
      <c r="C182" s="50" t="str">
        <f t="shared" ca="1" si="12"/>
        <v/>
      </c>
      <c r="D182" s="50" t="str">
        <f ca="1">IF($C182="","",COUNTIF($C$2:$C182,$C182))</f>
        <v/>
      </c>
      <c r="E182" s="50" t="str">
        <f t="shared" ca="1" si="13"/>
        <v/>
      </c>
      <c r="F182" s="50" t="str">
        <f t="shared" ca="1" si="14"/>
        <v/>
      </c>
      <c r="H182" s="50">
        <f t="shared" ca="1" si="15"/>
        <v>182</v>
      </c>
      <c r="I182" s="50" cm="1">
        <f t="array" aca="1" ref="I182" ca="1">IF(資金計画書!$E$2="資金分配団体",INDIRECT("リストデータ!$A"&amp;H182),INDIRECT("リストデータ!$C"&amp;H182))</f>
        <v>0</v>
      </c>
      <c r="J182" s="50">
        <f t="shared" ca="1" si="16"/>
        <v>2</v>
      </c>
      <c r="K182" s="50" t="str">
        <f t="shared" ca="1" si="17"/>
        <v/>
      </c>
      <c r="L182" s="50" t="str" cm="1">
        <f t="array" aca="1" ref="L182" ca="1">IFERROR(INDIRECT("$E"&amp;$K182,TRUE),"")</f>
        <v/>
      </c>
      <c r="M182" s="50" t="str" cm="1">
        <f t="array" aca="1" ref="M182" ca="1">IFERROR(INDIRECT("$F"&amp;$K182,TRUE),"")</f>
        <v/>
      </c>
    </row>
    <row r="183" spans="1:13">
      <c r="A183" s="50" t="str" cm="1">
        <f t="array" aca="1" ref="A183" ca="1">INDIRECT("'積算の内訳（明細入力）'!$A"&amp;(ROW()+6),TRUE)&amp;""</f>
        <v/>
      </c>
      <c r="B183" s="50" t="str" cm="1">
        <f t="array" aca="1" ref="B183" ca="1">INDIRECT("'積算の内訳（明細入力）'!$B"&amp;(ROW()+6),TRUE)&amp;""</f>
        <v/>
      </c>
      <c r="C183" s="50" t="str">
        <f t="shared" ca="1" si="12"/>
        <v/>
      </c>
      <c r="D183" s="50" t="str">
        <f ca="1">IF($C183="","",COUNTIF($C$2:$C183,$C183))</f>
        <v/>
      </c>
      <c r="E183" s="50" t="str">
        <f t="shared" ca="1" si="13"/>
        <v/>
      </c>
      <c r="F183" s="50" t="str">
        <f t="shared" ca="1" si="14"/>
        <v/>
      </c>
      <c r="H183" s="50">
        <f t="shared" ca="1" si="15"/>
        <v>183</v>
      </c>
      <c r="I183" s="50" cm="1">
        <f t="array" aca="1" ref="I183" ca="1">IF(資金計画書!$E$2="資金分配団体",INDIRECT("リストデータ!$A"&amp;H183),INDIRECT("リストデータ!$C"&amp;H183))</f>
        <v>0</v>
      </c>
      <c r="J183" s="50">
        <f t="shared" ca="1" si="16"/>
        <v>2</v>
      </c>
      <c r="K183" s="50" t="str">
        <f t="shared" ca="1" si="17"/>
        <v/>
      </c>
      <c r="L183" s="50" t="str" cm="1">
        <f t="array" aca="1" ref="L183" ca="1">IFERROR(INDIRECT("$E"&amp;$K183,TRUE),"")</f>
        <v/>
      </c>
      <c r="M183" s="50" t="str" cm="1">
        <f t="array" aca="1" ref="M183" ca="1">IFERROR(INDIRECT("$F"&amp;$K183,TRUE),"")</f>
        <v/>
      </c>
    </row>
    <row r="184" spans="1:13">
      <c r="A184" s="50" t="str" cm="1">
        <f t="array" aca="1" ref="A184" ca="1">INDIRECT("'積算の内訳（明細入力）'!$A"&amp;(ROW()+6),TRUE)&amp;""</f>
        <v/>
      </c>
      <c r="B184" s="50" t="str" cm="1">
        <f t="array" aca="1" ref="B184" ca="1">INDIRECT("'積算の内訳（明細入力）'!$B"&amp;(ROW()+6),TRUE)&amp;""</f>
        <v/>
      </c>
      <c r="C184" s="50" t="str">
        <f t="shared" ca="1" si="12"/>
        <v/>
      </c>
      <c r="D184" s="50" t="str">
        <f ca="1">IF($C184="","",COUNTIF($C$2:$C184,$C184))</f>
        <v/>
      </c>
      <c r="E184" s="50" t="str">
        <f t="shared" ca="1" si="13"/>
        <v/>
      </c>
      <c r="F184" s="50" t="str">
        <f t="shared" ca="1" si="14"/>
        <v/>
      </c>
      <c r="H184" s="50">
        <f t="shared" ca="1" si="15"/>
        <v>184</v>
      </c>
      <c r="I184" s="50" cm="1">
        <f t="array" aca="1" ref="I184" ca="1">IF(資金計画書!$E$2="資金分配団体",INDIRECT("リストデータ!$A"&amp;H184),INDIRECT("リストデータ!$C"&amp;H184))</f>
        <v>0</v>
      </c>
      <c r="J184" s="50">
        <f t="shared" ca="1" si="16"/>
        <v>2</v>
      </c>
      <c r="K184" s="50" t="str">
        <f t="shared" ca="1" si="17"/>
        <v/>
      </c>
      <c r="L184" s="50" t="str" cm="1">
        <f t="array" aca="1" ref="L184" ca="1">IFERROR(INDIRECT("$E"&amp;$K184,TRUE),"")</f>
        <v/>
      </c>
      <c r="M184" s="50" t="str" cm="1">
        <f t="array" aca="1" ref="M184" ca="1">IFERROR(INDIRECT("$F"&amp;$K184,TRUE),"")</f>
        <v/>
      </c>
    </row>
    <row r="185" spans="1:13">
      <c r="A185" s="50" t="str" cm="1">
        <f t="array" aca="1" ref="A185" ca="1">INDIRECT("'積算の内訳（明細入力）'!$A"&amp;(ROW()+6),TRUE)&amp;""</f>
        <v/>
      </c>
      <c r="B185" s="50" t="str" cm="1">
        <f t="array" aca="1" ref="B185" ca="1">INDIRECT("'積算の内訳（明細入力）'!$B"&amp;(ROW()+6),TRUE)&amp;""</f>
        <v/>
      </c>
      <c r="C185" s="50" t="str">
        <f t="shared" ca="1" si="12"/>
        <v/>
      </c>
      <c r="D185" s="50" t="str">
        <f ca="1">IF($C185="","",COUNTIF($C$2:$C185,$C185))</f>
        <v/>
      </c>
      <c r="E185" s="50" t="str">
        <f t="shared" ca="1" si="13"/>
        <v/>
      </c>
      <c r="F185" s="50" t="str">
        <f t="shared" ca="1" si="14"/>
        <v/>
      </c>
      <c r="H185" s="50">
        <f t="shared" ca="1" si="15"/>
        <v>185</v>
      </c>
      <c r="I185" s="50" cm="1">
        <f t="array" aca="1" ref="I185" ca="1">IF(資金計画書!$E$2="資金分配団体",INDIRECT("リストデータ!$A"&amp;H185),INDIRECT("リストデータ!$C"&amp;H185))</f>
        <v>0</v>
      </c>
      <c r="J185" s="50">
        <f t="shared" ca="1" si="16"/>
        <v>2</v>
      </c>
      <c r="K185" s="50" t="str">
        <f t="shared" ca="1" si="17"/>
        <v/>
      </c>
      <c r="L185" s="50" t="str" cm="1">
        <f t="array" aca="1" ref="L185" ca="1">IFERROR(INDIRECT("$E"&amp;$K185,TRUE),"")</f>
        <v/>
      </c>
      <c r="M185" s="50" t="str" cm="1">
        <f t="array" aca="1" ref="M185" ca="1">IFERROR(INDIRECT("$F"&amp;$K185,TRUE),"")</f>
        <v/>
      </c>
    </row>
    <row r="186" spans="1:13">
      <c r="A186" s="50" t="str" cm="1">
        <f t="array" aca="1" ref="A186" ca="1">INDIRECT("'積算の内訳（明細入力）'!$A"&amp;(ROW()+6),TRUE)&amp;""</f>
        <v/>
      </c>
      <c r="B186" s="50" t="str" cm="1">
        <f t="array" aca="1" ref="B186" ca="1">INDIRECT("'積算の内訳（明細入力）'!$B"&amp;(ROW()+6),TRUE)&amp;""</f>
        <v/>
      </c>
      <c r="C186" s="50" t="str">
        <f t="shared" ca="1" si="12"/>
        <v/>
      </c>
      <c r="D186" s="50" t="str">
        <f ca="1">IF($C186="","",COUNTIF($C$2:$C186,$C186))</f>
        <v/>
      </c>
      <c r="E186" s="50" t="str">
        <f t="shared" ca="1" si="13"/>
        <v/>
      </c>
      <c r="F186" s="50" t="str">
        <f t="shared" ca="1" si="14"/>
        <v/>
      </c>
      <c r="H186" s="50">
        <f t="shared" ca="1" si="15"/>
        <v>186</v>
      </c>
      <c r="I186" s="50" cm="1">
        <f t="array" aca="1" ref="I186" ca="1">IF(資金計画書!$E$2="資金分配団体",INDIRECT("リストデータ!$A"&amp;H186),INDIRECT("リストデータ!$C"&amp;H186))</f>
        <v>0</v>
      </c>
      <c r="J186" s="50">
        <f t="shared" ca="1" si="16"/>
        <v>2</v>
      </c>
      <c r="K186" s="50" t="str">
        <f t="shared" ca="1" si="17"/>
        <v/>
      </c>
      <c r="L186" s="50" t="str" cm="1">
        <f t="array" aca="1" ref="L186" ca="1">IFERROR(INDIRECT("$E"&amp;$K186,TRUE),"")</f>
        <v/>
      </c>
      <c r="M186" s="50" t="str" cm="1">
        <f t="array" aca="1" ref="M186" ca="1">IFERROR(INDIRECT("$F"&amp;$K186,TRUE),"")</f>
        <v/>
      </c>
    </row>
    <row r="187" spans="1:13">
      <c r="A187" s="50" t="str" cm="1">
        <f t="array" aca="1" ref="A187" ca="1">INDIRECT("'積算の内訳（明細入力）'!$A"&amp;(ROW()+6),TRUE)&amp;""</f>
        <v/>
      </c>
      <c r="B187" s="50" t="str" cm="1">
        <f t="array" aca="1" ref="B187" ca="1">INDIRECT("'積算の内訳（明細入力）'!$B"&amp;(ROW()+6),TRUE)&amp;""</f>
        <v/>
      </c>
      <c r="C187" s="50" t="str">
        <f t="shared" ca="1" si="12"/>
        <v/>
      </c>
      <c r="D187" s="50" t="str">
        <f ca="1">IF($C187="","",COUNTIF($C$2:$C187,$C187))</f>
        <v/>
      </c>
      <c r="E187" s="50" t="str">
        <f t="shared" ca="1" si="13"/>
        <v/>
      </c>
      <c r="F187" s="50" t="str">
        <f t="shared" ca="1" si="14"/>
        <v/>
      </c>
      <c r="H187" s="50">
        <f t="shared" ca="1" si="15"/>
        <v>187</v>
      </c>
      <c r="I187" s="50" cm="1">
        <f t="array" aca="1" ref="I187" ca="1">IF(資金計画書!$E$2="資金分配団体",INDIRECT("リストデータ!$A"&amp;H187),INDIRECT("リストデータ!$C"&amp;H187))</f>
        <v>0</v>
      </c>
      <c r="J187" s="50">
        <f t="shared" ca="1" si="16"/>
        <v>2</v>
      </c>
      <c r="K187" s="50" t="str">
        <f t="shared" ca="1" si="17"/>
        <v/>
      </c>
      <c r="L187" s="50" t="str" cm="1">
        <f t="array" aca="1" ref="L187" ca="1">IFERROR(INDIRECT("$E"&amp;$K187,TRUE),"")</f>
        <v/>
      </c>
      <c r="M187" s="50" t="str" cm="1">
        <f t="array" aca="1" ref="M187" ca="1">IFERROR(INDIRECT("$F"&amp;$K187,TRUE),"")</f>
        <v/>
      </c>
    </row>
    <row r="188" spans="1:13">
      <c r="A188" s="50" t="str" cm="1">
        <f t="array" aca="1" ref="A188" ca="1">INDIRECT("'積算の内訳（明細入力）'!$A"&amp;(ROW()+6),TRUE)&amp;""</f>
        <v/>
      </c>
      <c r="B188" s="50" t="str" cm="1">
        <f t="array" aca="1" ref="B188" ca="1">INDIRECT("'積算の内訳（明細入力）'!$B"&amp;(ROW()+6),TRUE)&amp;""</f>
        <v/>
      </c>
      <c r="C188" s="50" t="str">
        <f t="shared" ca="1" si="12"/>
        <v/>
      </c>
      <c r="D188" s="50" t="str">
        <f ca="1">IF($C188="","",COUNTIF($C$2:$C188,$C188))</f>
        <v/>
      </c>
      <c r="E188" s="50" t="str">
        <f t="shared" ca="1" si="13"/>
        <v/>
      </c>
      <c r="F188" s="50" t="str">
        <f t="shared" ca="1" si="14"/>
        <v/>
      </c>
      <c r="H188" s="50">
        <f t="shared" ca="1" si="15"/>
        <v>188</v>
      </c>
      <c r="I188" s="50" cm="1">
        <f t="array" aca="1" ref="I188" ca="1">IF(資金計画書!$E$2="資金分配団体",INDIRECT("リストデータ!$A"&amp;H188),INDIRECT("リストデータ!$C"&amp;H188))</f>
        <v>0</v>
      </c>
      <c r="J188" s="50">
        <f t="shared" ca="1" si="16"/>
        <v>2</v>
      </c>
      <c r="K188" s="50" t="str">
        <f t="shared" ca="1" si="17"/>
        <v/>
      </c>
      <c r="L188" s="50" t="str" cm="1">
        <f t="array" aca="1" ref="L188" ca="1">IFERROR(INDIRECT("$E"&amp;$K188,TRUE),"")</f>
        <v/>
      </c>
      <c r="M188" s="50" t="str" cm="1">
        <f t="array" aca="1" ref="M188" ca="1">IFERROR(INDIRECT("$F"&amp;$K188,TRUE),"")</f>
        <v/>
      </c>
    </row>
    <row r="189" spans="1:13">
      <c r="A189" s="50" t="str" cm="1">
        <f t="array" aca="1" ref="A189" ca="1">INDIRECT("'積算の内訳（明細入力）'!$A"&amp;(ROW()+6),TRUE)&amp;""</f>
        <v/>
      </c>
      <c r="B189" s="50" t="str" cm="1">
        <f t="array" aca="1" ref="B189" ca="1">INDIRECT("'積算の内訳（明細入力）'!$B"&amp;(ROW()+6),TRUE)&amp;""</f>
        <v/>
      </c>
      <c r="C189" s="50" t="str">
        <f t="shared" ca="1" si="12"/>
        <v/>
      </c>
      <c r="D189" s="50" t="str">
        <f ca="1">IF($C189="","",COUNTIF($C$2:$C189,$C189))</f>
        <v/>
      </c>
      <c r="E189" s="50" t="str">
        <f t="shared" ca="1" si="13"/>
        <v/>
      </c>
      <c r="F189" s="50" t="str">
        <f t="shared" ca="1" si="14"/>
        <v/>
      </c>
      <c r="H189" s="50">
        <f t="shared" ca="1" si="15"/>
        <v>189</v>
      </c>
      <c r="I189" s="50" cm="1">
        <f t="array" aca="1" ref="I189" ca="1">IF(資金計画書!$E$2="資金分配団体",INDIRECT("リストデータ!$A"&amp;H189),INDIRECT("リストデータ!$C"&amp;H189))</f>
        <v>0</v>
      </c>
      <c r="J189" s="50">
        <f t="shared" ca="1" si="16"/>
        <v>2</v>
      </c>
      <c r="K189" s="50" t="str">
        <f t="shared" ca="1" si="17"/>
        <v/>
      </c>
      <c r="L189" s="50" t="str" cm="1">
        <f t="array" aca="1" ref="L189" ca="1">IFERROR(INDIRECT("$E"&amp;$K189,TRUE),"")</f>
        <v/>
      </c>
      <c r="M189" s="50" t="str" cm="1">
        <f t="array" aca="1" ref="M189" ca="1">IFERROR(INDIRECT("$F"&amp;$K189,TRUE),"")</f>
        <v/>
      </c>
    </row>
    <row r="190" spans="1:13">
      <c r="A190" s="50" t="str" cm="1">
        <f t="array" aca="1" ref="A190" ca="1">INDIRECT("'積算の内訳（明細入力）'!$A"&amp;(ROW()+6),TRUE)&amp;""</f>
        <v/>
      </c>
      <c r="B190" s="50" t="str" cm="1">
        <f t="array" aca="1" ref="B190" ca="1">INDIRECT("'積算の内訳（明細入力）'!$B"&amp;(ROW()+6),TRUE)&amp;""</f>
        <v/>
      </c>
      <c r="C190" s="50" t="str">
        <f t="shared" ca="1" si="12"/>
        <v/>
      </c>
      <c r="D190" s="50" t="str">
        <f ca="1">IF($C190="","",COUNTIF($C$2:$C190,$C190))</f>
        <v/>
      </c>
      <c r="E190" s="50" t="str">
        <f t="shared" ca="1" si="13"/>
        <v/>
      </c>
      <c r="F190" s="50" t="str">
        <f t="shared" ca="1" si="14"/>
        <v/>
      </c>
      <c r="H190" s="50">
        <f t="shared" ca="1" si="15"/>
        <v>190</v>
      </c>
      <c r="I190" s="50" cm="1">
        <f t="array" aca="1" ref="I190" ca="1">IF(資金計画書!$E$2="資金分配団体",INDIRECT("リストデータ!$A"&amp;H190),INDIRECT("リストデータ!$C"&amp;H190))</f>
        <v>0</v>
      </c>
      <c r="J190" s="50">
        <f t="shared" ca="1" si="16"/>
        <v>2</v>
      </c>
      <c r="K190" s="50" t="str">
        <f t="shared" ca="1" si="17"/>
        <v/>
      </c>
      <c r="L190" s="50" t="str" cm="1">
        <f t="array" aca="1" ref="L190" ca="1">IFERROR(INDIRECT("$E"&amp;$K190,TRUE),"")</f>
        <v/>
      </c>
      <c r="M190" s="50" t="str" cm="1">
        <f t="array" aca="1" ref="M190" ca="1">IFERROR(INDIRECT("$F"&amp;$K190,TRUE),"")</f>
        <v/>
      </c>
    </row>
    <row r="191" spans="1:13">
      <c r="A191" s="50" t="str" cm="1">
        <f t="array" aca="1" ref="A191" ca="1">INDIRECT("'積算の内訳（明細入力）'!$A"&amp;(ROW()+6),TRUE)&amp;""</f>
        <v/>
      </c>
      <c r="B191" s="50" t="str" cm="1">
        <f t="array" aca="1" ref="B191" ca="1">INDIRECT("'積算の内訳（明細入力）'!$B"&amp;(ROW()+6),TRUE)&amp;""</f>
        <v/>
      </c>
      <c r="C191" s="50" t="str">
        <f t="shared" ca="1" si="12"/>
        <v/>
      </c>
      <c r="D191" s="50" t="str">
        <f ca="1">IF($C191="","",COUNTIF($C$2:$C191,$C191))</f>
        <v/>
      </c>
      <c r="E191" s="50" t="str">
        <f t="shared" ca="1" si="13"/>
        <v/>
      </c>
      <c r="F191" s="50" t="str">
        <f t="shared" ca="1" si="14"/>
        <v/>
      </c>
      <c r="H191" s="50">
        <f t="shared" ca="1" si="15"/>
        <v>191</v>
      </c>
      <c r="I191" s="50" cm="1">
        <f t="array" aca="1" ref="I191" ca="1">IF(資金計画書!$E$2="資金分配団体",INDIRECT("リストデータ!$A"&amp;H191),INDIRECT("リストデータ!$C"&amp;H191))</f>
        <v>0</v>
      </c>
      <c r="J191" s="50">
        <f t="shared" ca="1" si="16"/>
        <v>2</v>
      </c>
      <c r="K191" s="50" t="str">
        <f t="shared" ca="1" si="17"/>
        <v/>
      </c>
      <c r="L191" s="50" t="str" cm="1">
        <f t="array" aca="1" ref="L191" ca="1">IFERROR(INDIRECT("$E"&amp;$K191,TRUE),"")</f>
        <v/>
      </c>
      <c r="M191" s="50" t="str" cm="1">
        <f t="array" aca="1" ref="M191" ca="1">IFERROR(INDIRECT("$F"&amp;$K191,TRUE),"")</f>
        <v/>
      </c>
    </row>
    <row r="192" spans="1:13">
      <c r="A192" s="50" t="str" cm="1">
        <f t="array" aca="1" ref="A192" ca="1">INDIRECT("'積算の内訳（明細入力）'!$A"&amp;(ROW()+6),TRUE)&amp;""</f>
        <v/>
      </c>
      <c r="B192" s="50" t="str" cm="1">
        <f t="array" aca="1" ref="B192" ca="1">INDIRECT("'積算の内訳（明細入力）'!$B"&amp;(ROW()+6),TRUE)&amp;""</f>
        <v/>
      </c>
      <c r="C192" s="50" t="str">
        <f t="shared" ca="1" si="12"/>
        <v/>
      </c>
      <c r="D192" s="50" t="str">
        <f ca="1">IF($C192="","",COUNTIF($C$2:$C192,$C192))</f>
        <v/>
      </c>
      <c r="E192" s="50" t="str">
        <f t="shared" ca="1" si="13"/>
        <v/>
      </c>
      <c r="F192" s="50" t="str">
        <f t="shared" ca="1" si="14"/>
        <v/>
      </c>
      <c r="H192" s="50">
        <f t="shared" ca="1" si="15"/>
        <v>192</v>
      </c>
      <c r="I192" s="50" cm="1">
        <f t="array" aca="1" ref="I192" ca="1">IF(資金計画書!$E$2="資金分配団体",INDIRECT("リストデータ!$A"&amp;H192),INDIRECT("リストデータ!$C"&amp;H192))</f>
        <v>0</v>
      </c>
      <c r="J192" s="50">
        <f t="shared" ca="1" si="16"/>
        <v>2</v>
      </c>
      <c r="K192" s="50" t="str">
        <f t="shared" ca="1" si="17"/>
        <v/>
      </c>
      <c r="L192" s="50" t="str" cm="1">
        <f t="array" aca="1" ref="L192" ca="1">IFERROR(INDIRECT("$E"&amp;$K192,TRUE),"")</f>
        <v/>
      </c>
      <c r="M192" s="50" t="str" cm="1">
        <f t="array" aca="1" ref="M192" ca="1">IFERROR(INDIRECT("$F"&amp;$K192,TRUE),"")</f>
        <v/>
      </c>
    </row>
    <row r="193" spans="1:13">
      <c r="A193" s="50" t="str" cm="1">
        <f t="array" aca="1" ref="A193" ca="1">INDIRECT("'積算の内訳（明細入力）'!$A"&amp;(ROW()+6),TRUE)&amp;""</f>
        <v/>
      </c>
      <c r="B193" s="50" t="str" cm="1">
        <f t="array" aca="1" ref="B193" ca="1">INDIRECT("'積算の内訳（明細入力）'!$B"&amp;(ROW()+6),TRUE)&amp;""</f>
        <v/>
      </c>
      <c r="C193" s="50" t="str">
        <f t="shared" ca="1" si="12"/>
        <v/>
      </c>
      <c r="D193" s="50" t="str">
        <f ca="1">IF($C193="","",COUNTIF($C$2:$C193,$C193))</f>
        <v/>
      </c>
      <c r="E193" s="50" t="str">
        <f t="shared" ca="1" si="13"/>
        <v/>
      </c>
      <c r="F193" s="50" t="str">
        <f t="shared" ca="1" si="14"/>
        <v/>
      </c>
      <c r="H193" s="50">
        <f t="shared" ca="1" si="15"/>
        <v>193</v>
      </c>
      <c r="I193" s="50" cm="1">
        <f t="array" aca="1" ref="I193" ca="1">IF(資金計画書!$E$2="資金分配団体",INDIRECT("リストデータ!$A"&amp;H193),INDIRECT("リストデータ!$C"&amp;H193))</f>
        <v>0</v>
      </c>
      <c r="J193" s="50">
        <f t="shared" ca="1" si="16"/>
        <v>2</v>
      </c>
      <c r="K193" s="50" t="str">
        <f t="shared" ca="1" si="17"/>
        <v/>
      </c>
      <c r="L193" s="50" t="str" cm="1">
        <f t="array" aca="1" ref="L193" ca="1">IFERROR(INDIRECT("$E"&amp;$K193,TRUE),"")</f>
        <v/>
      </c>
      <c r="M193" s="50" t="str" cm="1">
        <f t="array" aca="1" ref="M193" ca="1">IFERROR(INDIRECT("$F"&amp;$K193,TRUE),"")</f>
        <v/>
      </c>
    </row>
    <row r="194" spans="1:13">
      <c r="A194" s="50" t="str" cm="1">
        <f t="array" aca="1" ref="A194" ca="1">INDIRECT("'積算の内訳（明細入力）'!$A"&amp;(ROW()+6),TRUE)&amp;""</f>
        <v/>
      </c>
      <c r="B194" s="50" t="str" cm="1">
        <f t="array" aca="1" ref="B194" ca="1">INDIRECT("'積算の内訳（明細入力）'!$B"&amp;(ROW()+6),TRUE)&amp;""</f>
        <v/>
      </c>
      <c r="C194" s="50" t="str">
        <f t="shared" ca="1" si="12"/>
        <v/>
      </c>
      <c r="D194" s="50" t="str">
        <f ca="1">IF($C194="","",COUNTIF($C$2:$C194,$C194))</f>
        <v/>
      </c>
      <c r="E194" s="50" t="str">
        <f t="shared" ca="1" si="13"/>
        <v/>
      </c>
      <c r="F194" s="50" t="str">
        <f t="shared" ca="1" si="14"/>
        <v/>
      </c>
      <c r="H194" s="50">
        <f t="shared" ca="1" si="15"/>
        <v>194</v>
      </c>
      <c r="I194" s="50" cm="1">
        <f t="array" aca="1" ref="I194" ca="1">IF(資金計画書!$E$2="資金分配団体",INDIRECT("リストデータ!$A"&amp;H194),INDIRECT("リストデータ!$C"&amp;H194))</f>
        <v>0</v>
      </c>
      <c r="J194" s="50">
        <f t="shared" ca="1" si="16"/>
        <v>2</v>
      </c>
      <c r="K194" s="50" t="str">
        <f t="shared" ca="1" si="17"/>
        <v/>
      </c>
      <c r="L194" s="50" t="str" cm="1">
        <f t="array" aca="1" ref="L194" ca="1">IFERROR(INDIRECT("$E"&amp;$K194,TRUE),"")</f>
        <v/>
      </c>
      <c r="M194" s="50" t="str" cm="1">
        <f t="array" aca="1" ref="M194" ca="1">IFERROR(INDIRECT("$F"&amp;$K194,TRUE),"")</f>
        <v/>
      </c>
    </row>
    <row r="195" spans="1:13">
      <c r="A195" s="50" t="str" cm="1">
        <f t="array" aca="1" ref="A195" ca="1">INDIRECT("'積算の内訳（明細入力）'!$A"&amp;(ROW()+6),TRUE)&amp;""</f>
        <v/>
      </c>
      <c r="B195" s="50" t="str" cm="1">
        <f t="array" aca="1" ref="B195" ca="1">INDIRECT("'積算の内訳（明細入力）'!$B"&amp;(ROW()+6),TRUE)&amp;""</f>
        <v/>
      </c>
      <c r="C195" s="50" t="str">
        <f t="shared" ref="C195:C201" ca="1" si="18">A195&amp;B195</f>
        <v/>
      </c>
      <c r="D195" s="50" t="str">
        <f ca="1">IF($C195="","",COUNTIF($C$2:$C195,$C195))</f>
        <v/>
      </c>
      <c r="E195" s="50" t="str">
        <f t="shared" ref="E195:E201" ca="1" si="19">IF(D195=1,A195,"")</f>
        <v/>
      </c>
      <c r="F195" s="50" t="str">
        <f t="shared" ref="F195:F201" ca="1" si="20">IF(D195=1,B195,"")</f>
        <v/>
      </c>
      <c r="H195" s="50">
        <f t="shared" ca="1" si="15"/>
        <v>195</v>
      </c>
      <c r="I195" s="50" cm="1">
        <f t="array" aca="1" ref="I195" ca="1">IF(資金計画書!$E$2="資金分配団体",INDIRECT("リストデータ!$A"&amp;H195),INDIRECT("リストデータ!$C"&amp;H195))</f>
        <v>0</v>
      </c>
      <c r="J195" s="50">
        <f t="shared" ca="1" si="16"/>
        <v>2</v>
      </c>
      <c r="K195" s="50" t="str">
        <f t="shared" ca="1" si="17"/>
        <v/>
      </c>
      <c r="L195" s="50" t="str" cm="1">
        <f t="array" aca="1" ref="L195" ca="1">IFERROR(INDIRECT("$E"&amp;$K195,TRUE),"")</f>
        <v/>
      </c>
      <c r="M195" s="50" t="str" cm="1">
        <f t="array" aca="1" ref="M195" ca="1">IFERROR(INDIRECT("$F"&amp;$K195,TRUE),"")</f>
        <v/>
      </c>
    </row>
    <row r="196" spans="1:13">
      <c r="A196" s="50" t="str" cm="1">
        <f t="array" aca="1" ref="A196" ca="1">INDIRECT("'積算の内訳（明細入力）'!$A"&amp;(ROW()+6),TRUE)&amp;""</f>
        <v/>
      </c>
      <c r="B196" s="50" t="str" cm="1">
        <f t="array" aca="1" ref="B196" ca="1">INDIRECT("'積算の内訳（明細入力）'!$B"&amp;(ROW()+6),TRUE)&amp;""</f>
        <v/>
      </c>
      <c r="C196" s="50" t="str">
        <f t="shared" ca="1" si="18"/>
        <v/>
      </c>
      <c r="D196" s="50" t="str">
        <f ca="1">IF($C196="","",COUNTIF($C$2:$C196,$C196))</f>
        <v/>
      </c>
      <c r="E196" s="50" t="str">
        <f t="shared" ca="1" si="19"/>
        <v/>
      </c>
      <c r="F196" s="50" t="str">
        <f t="shared" ca="1" si="20"/>
        <v/>
      </c>
      <c r="H196" s="50">
        <f t="shared" ref="H196:H201" ca="1" si="21">IF(ISERROR(MATCH($I195,INDIRECT("$E"&amp;($K195+1)&amp;":$E$201",TRUE),0)),H195+1,H195)</f>
        <v>196</v>
      </c>
      <c r="I196" s="50" cm="1">
        <f t="array" aca="1" ref="I196" ca="1">IF(資金計画書!$E$2="資金分配団体",INDIRECT("リストデータ!$A"&amp;H196),INDIRECT("リストデータ!$C"&amp;H196))</f>
        <v>0</v>
      </c>
      <c r="J196" s="50">
        <f t="shared" ref="J196:J201" ca="1" si="22">IF($H195&lt;&gt;$H196,2,$K195+1)</f>
        <v>2</v>
      </c>
      <c r="K196" s="50" t="str">
        <f t="shared" ref="K196:K201" ca="1" si="23">IFERROR(MATCH($I196,INDIRECT("$E"&amp;$J196&amp;":$E$201",TRUE),0)+($J196-1),"")</f>
        <v/>
      </c>
      <c r="L196" s="50" t="str" cm="1">
        <f t="array" aca="1" ref="L196" ca="1">IFERROR(INDIRECT("$E"&amp;$K196,TRUE),"")</f>
        <v/>
      </c>
      <c r="M196" s="50" t="str" cm="1">
        <f t="array" aca="1" ref="M196" ca="1">IFERROR(INDIRECT("$F"&amp;$K196,TRUE),"")</f>
        <v/>
      </c>
    </row>
    <row r="197" spans="1:13">
      <c r="A197" s="50" t="str" cm="1">
        <f t="array" aca="1" ref="A197" ca="1">INDIRECT("'積算の内訳（明細入力）'!$A"&amp;(ROW()+6),TRUE)&amp;""</f>
        <v/>
      </c>
      <c r="B197" s="50" t="str" cm="1">
        <f t="array" aca="1" ref="B197" ca="1">INDIRECT("'積算の内訳（明細入力）'!$B"&amp;(ROW()+6),TRUE)&amp;""</f>
        <v/>
      </c>
      <c r="C197" s="50" t="str">
        <f t="shared" ca="1" si="18"/>
        <v/>
      </c>
      <c r="D197" s="50" t="str">
        <f ca="1">IF($C197="","",COUNTIF($C$2:$C197,$C197))</f>
        <v/>
      </c>
      <c r="E197" s="50" t="str">
        <f t="shared" ca="1" si="19"/>
        <v/>
      </c>
      <c r="F197" s="50" t="str">
        <f t="shared" ca="1" si="20"/>
        <v/>
      </c>
      <c r="H197" s="50">
        <f t="shared" ca="1" si="21"/>
        <v>197</v>
      </c>
      <c r="I197" s="50" cm="1">
        <f t="array" aca="1" ref="I197" ca="1">IF(資金計画書!$E$2="資金分配団体",INDIRECT("リストデータ!$A"&amp;H197),INDIRECT("リストデータ!$C"&amp;H197))</f>
        <v>0</v>
      </c>
      <c r="J197" s="50">
        <f t="shared" ca="1" si="22"/>
        <v>2</v>
      </c>
      <c r="K197" s="50" t="str">
        <f t="shared" ca="1" si="23"/>
        <v/>
      </c>
      <c r="L197" s="50" t="str" cm="1">
        <f t="array" aca="1" ref="L197" ca="1">IFERROR(INDIRECT("$E"&amp;$K197,TRUE),"")</f>
        <v/>
      </c>
      <c r="M197" s="50" t="str" cm="1">
        <f t="array" aca="1" ref="M197" ca="1">IFERROR(INDIRECT("$F"&amp;$K197,TRUE),"")</f>
        <v/>
      </c>
    </row>
    <row r="198" spans="1:13">
      <c r="A198" s="50" t="str" cm="1">
        <f t="array" aca="1" ref="A198" ca="1">INDIRECT("'積算の内訳（明細入力）'!$A"&amp;(ROW()+6),TRUE)&amp;""</f>
        <v/>
      </c>
      <c r="B198" s="50" t="str" cm="1">
        <f t="array" aca="1" ref="B198" ca="1">INDIRECT("'積算の内訳（明細入力）'!$B"&amp;(ROW()+6),TRUE)&amp;""</f>
        <v/>
      </c>
      <c r="C198" s="50" t="str">
        <f t="shared" ca="1" si="18"/>
        <v/>
      </c>
      <c r="D198" s="50" t="str">
        <f ca="1">IF($C198="","",COUNTIF($C$2:$C198,$C198))</f>
        <v/>
      </c>
      <c r="E198" s="50" t="str">
        <f t="shared" ca="1" si="19"/>
        <v/>
      </c>
      <c r="F198" s="50" t="str">
        <f t="shared" ca="1" si="20"/>
        <v/>
      </c>
      <c r="H198" s="50">
        <f t="shared" ca="1" si="21"/>
        <v>198</v>
      </c>
      <c r="I198" s="50" cm="1">
        <f t="array" aca="1" ref="I198" ca="1">IF(資金計画書!$E$2="資金分配団体",INDIRECT("リストデータ!$A"&amp;H198),INDIRECT("リストデータ!$C"&amp;H198))</f>
        <v>0</v>
      </c>
      <c r="J198" s="50">
        <f t="shared" ca="1" si="22"/>
        <v>2</v>
      </c>
      <c r="K198" s="50" t="str">
        <f t="shared" ca="1" si="23"/>
        <v/>
      </c>
      <c r="L198" s="50" t="str" cm="1">
        <f t="array" aca="1" ref="L198" ca="1">IFERROR(INDIRECT("$E"&amp;$K198,TRUE),"")</f>
        <v/>
      </c>
      <c r="M198" s="50" t="str" cm="1">
        <f t="array" aca="1" ref="M198" ca="1">IFERROR(INDIRECT("$F"&amp;$K198,TRUE),"")</f>
        <v/>
      </c>
    </row>
    <row r="199" spans="1:13">
      <c r="A199" s="50" t="str" cm="1">
        <f t="array" aca="1" ref="A199" ca="1">INDIRECT("'積算の内訳（明細入力）'!$A"&amp;(ROW()+6),TRUE)&amp;""</f>
        <v/>
      </c>
      <c r="B199" s="50" t="str" cm="1">
        <f t="array" aca="1" ref="B199" ca="1">INDIRECT("'積算の内訳（明細入力）'!$B"&amp;(ROW()+6),TRUE)&amp;""</f>
        <v/>
      </c>
      <c r="C199" s="50" t="str">
        <f t="shared" ca="1" si="18"/>
        <v/>
      </c>
      <c r="D199" s="50" t="str">
        <f ca="1">IF($C199="","",COUNTIF($C$2:$C199,$C199))</f>
        <v/>
      </c>
      <c r="E199" s="50" t="str">
        <f t="shared" ca="1" si="19"/>
        <v/>
      </c>
      <c r="F199" s="50" t="str">
        <f t="shared" ca="1" si="20"/>
        <v/>
      </c>
      <c r="H199" s="50">
        <f t="shared" ca="1" si="21"/>
        <v>199</v>
      </c>
      <c r="I199" s="50" cm="1">
        <f t="array" aca="1" ref="I199" ca="1">IF(資金計画書!$E$2="資金分配団体",INDIRECT("リストデータ!$A"&amp;H199),INDIRECT("リストデータ!$C"&amp;H199))</f>
        <v>0</v>
      </c>
      <c r="J199" s="50">
        <f t="shared" ca="1" si="22"/>
        <v>2</v>
      </c>
      <c r="K199" s="50" t="str">
        <f t="shared" ca="1" si="23"/>
        <v/>
      </c>
      <c r="L199" s="50" t="str" cm="1">
        <f t="array" aca="1" ref="L199" ca="1">IFERROR(INDIRECT("$E"&amp;$K199,TRUE),"")</f>
        <v/>
      </c>
      <c r="M199" s="50" t="str" cm="1">
        <f t="array" aca="1" ref="M199" ca="1">IFERROR(INDIRECT("$F"&amp;$K199,TRUE),"")</f>
        <v/>
      </c>
    </row>
    <row r="200" spans="1:13">
      <c r="A200" s="50" t="str" cm="1">
        <f t="array" aca="1" ref="A200" ca="1">INDIRECT("'積算の内訳（明細入力）'!$A"&amp;(ROW()+6),TRUE)&amp;""</f>
        <v/>
      </c>
      <c r="B200" s="50" t="str" cm="1">
        <f t="array" aca="1" ref="B200" ca="1">INDIRECT("'積算の内訳（明細入力）'!$B"&amp;(ROW()+6),TRUE)&amp;""</f>
        <v/>
      </c>
      <c r="C200" s="50" t="str">
        <f t="shared" ca="1" si="18"/>
        <v/>
      </c>
      <c r="D200" s="50" t="str">
        <f ca="1">IF($C200="","",COUNTIF($C$2:$C200,$C200))</f>
        <v/>
      </c>
      <c r="E200" s="50" t="str">
        <f t="shared" ca="1" si="19"/>
        <v/>
      </c>
      <c r="F200" s="50" t="str">
        <f t="shared" ca="1" si="20"/>
        <v/>
      </c>
      <c r="H200" s="50">
        <f t="shared" ca="1" si="21"/>
        <v>200</v>
      </c>
      <c r="I200" s="50" cm="1">
        <f t="array" aca="1" ref="I200" ca="1">IF(資金計画書!$E$2="資金分配団体",INDIRECT("リストデータ!$A"&amp;H200),INDIRECT("リストデータ!$C"&amp;H200))</f>
        <v>0</v>
      </c>
      <c r="J200" s="50">
        <f t="shared" ca="1" si="22"/>
        <v>2</v>
      </c>
      <c r="K200" s="50" t="str">
        <f t="shared" ca="1" si="23"/>
        <v/>
      </c>
      <c r="L200" s="50" t="str" cm="1">
        <f t="array" aca="1" ref="L200" ca="1">IFERROR(INDIRECT("$E"&amp;$K200,TRUE),"")</f>
        <v/>
      </c>
      <c r="M200" s="50" t="str" cm="1">
        <f t="array" aca="1" ref="M200" ca="1">IFERROR(INDIRECT("$F"&amp;$K200,TRUE),"")</f>
        <v/>
      </c>
    </row>
    <row r="201" spans="1:13">
      <c r="A201" s="50" t="str" cm="1">
        <f t="array" aca="1" ref="A201" ca="1">INDIRECT("'積算の内訳（明細入力）'!$A"&amp;(ROW()+6),TRUE)&amp;""</f>
        <v/>
      </c>
      <c r="B201" s="50" t="str" cm="1">
        <f t="array" aca="1" ref="B201" ca="1">INDIRECT("'積算の内訳（明細入力）'!$B"&amp;(ROW()+6),TRUE)&amp;""</f>
        <v/>
      </c>
      <c r="C201" s="50" t="str">
        <f t="shared" ca="1" si="18"/>
        <v/>
      </c>
      <c r="D201" s="50" t="str">
        <f ca="1">IF($C201="","",COUNTIF($C$2:$C201,$C201))</f>
        <v/>
      </c>
      <c r="E201" s="50" t="str">
        <f t="shared" ca="1" si="19"/>
        <v/>
      </c>
      <c r="F201" s="50" t="str">
        <f t="shared" ca="1" si="20"/>
        <v/>
      </c>
      <c r="H201" s="50">
        <f t="shared" ca="1" si="21"/>
        <v>201</v>
      </c>
      <c r="I201" s="50" cm="1">
        <f t="array" aca="1" ref="I201" ca="1">IF(資金計画書!$E$2="資金分配団体",INDIRECT("リストデータ!$A"&amp;H201),INDIRECT("リストデータ!$C"&amp;H201))</f>
        <v>0</v>
      </c>
      <c r="J201" s="50">
        <f t="shared" ca="1" si="22"/>
        <v>2</v>
      </c>
      <c r="K201" s="50" t="str">
        <f t="shared" ca="1" si="23"/>
        <v/>
      </c>
      <c r="L201" s="50" t="str" cm="1">
        <f t="array" aca="1" ref="L201" ca="1">IFERROR(INDIRECT("$E"&amp;$K201,TRUE),"")</f>
        <v/>
      </c>
      <c r="M201" s="50" t="str" cm="1">
        <f t="array" aca="1" ref="M201" ca="1">IFERROR(INDIRECT("$F"&amp;$K201,TRUE),"")</f>
        <v/>
      </c>
    </row>
  </sheetData>
  <phoneticPr fontId="2"/>
  <pageMargins left="0.7" right="0.7" top="0.75" bottom="0.75"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6B58A-1130-47B1-B61D-7EB396E4D0BC}">
  <dimension ref="A1:C4"/>
  <sheetViews>
    <sheetView workbookViewId="0"/>
  </sheetViews>
  <sheetFormatPr baseColWidth="10" defaultColWidth="8.6640625" defaultRowHeight="16"/>
  <cols>
    <col min="1" max="1" width="23.6640625" style="50" customWidth="1"/>
    <col min="2" max="2" width="2.1640625" style="50" customWidth="1"/>
    <col min="3" max="3" width="20.1640625" style="50" customWidth="1"/>
    <col min="4" max="16384" width="8.6640625" style="50"/>
  </cols>
  <sheetData>
    <row r="1" spans="1:3" s="74" customFormat="1" ht="30.75" customHeight="1">
      <c r="A1" s="74" t="s">
        <v>101</v>
      </c>
      <c r="C1" s="74" t="s">
        <v>102</v>
      </c>
    </row>
    <row r="2" spans="1:3">
      <c r="A2" s="50" t="s">
        <v>103</v>
      </c>
      <c r="C2" s="50" t="s">
        <v>104</v>
      </c>
    </row>
    <row r="3" spans="1:3">
      <c r="A3" s="50" t="s">
        <v>105</v>
      </c>
      <c r="C3" s="50" t="s">
        <v>103</v>
      </c>
    </row>
    <row r="4" spans="1:3">
      <c r="A4" s="50" t="s">
        <v>106</v>
      </c>
      <c r="C4" s="50" t="s">
        <v>107</v>
      </c>
    </row>
  </sheetData>
  <phoneticPr fontId="2"/>
  <pageMargins left="0.7" right="0.7" top="0.75" bottom="0.75" header="0.3" footer="0.3"/>
  <pageSetup paperSize="9" orientation="portrait" horizontalDpi="200" verticalDpi="200" r:id="rId1"/>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f8ece85-620d-4ec8-8c6c-40e46d1e4649">
      <Terms xmlns="http://schemas.microsoft.com/office/infopath/2007/PartnerControls"/>
    </lcf76f155ced4ddcb4097134ff3c332f>
    <TaxCatchAll xmlns="23c5ee03-cb0b-4afe-aa6b-42775683ab4e" xsi:nil="true"/>
    <_Flow_SignoffStatus xmlns="8f8ece85-620d-4ec8-8c6c-40e46d1e464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F9083D8277EF04EB1F365D94B9AF89D" ma:contentTypeVersion="16" ma:contentTypeDescription="新しいドキュメントを作成します。" ma:contentTypeScope="" ma:versionID="e3d5cb722b8669ca3761ac8ee860c3f3">
  <xsd:schema xmlns:xsd="http://www.w3.org/2001/XMLSchema" xmlns:xs="http://www.w3.org/2001/XMLSchema" xmlns:p="http://schemas.microsoft.com/office/2006/metadata/properties" xmlns:ns2="8f8ece85-620d-4ec8-8c6c-40e46d1e4649" xmlns:ns3="23c5ee03-cb0b-4afe-aa6b-42775683ab4e" targetNamespace="http://schemas.microsoft.com/office/2006/metadata/properties" ma:root="true" ma:fieldsID="63883128ed9223d549a5b380dea6195e" ns2:_="" ns3:_="">
    <xsd:import namespace="8f8ece85-620d-4ec8-8c6c-40e46d1e4649"/>
    <xsd:import namespace="23c5ee03-cb0b-4afe-aa6b-42775683ab4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_Flow_SignoffStatus"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8ece85-620d-4ec8-8c6c-40e46d1e464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LengthInSeconds" ma:index="16" nillable="true" ma:displayName="Length (seconds)" ma:internalName="MediaLengthInSeconds" ma:readOnly="true">
      <xsd:simpleType>
        <xsd:restriction base="dms:Unknown"/>
      </xsd:simpleType>
    </xsd:element>
    <xsd:element name="_Flow_SignoffStatus" ma:index="17" nillable="true" ma:displayName="承認の状態" ma:internalName="_x627f__x8a8d__x306e__x72b6__x614b_">
      <xsd:simpleType>
        <xsd:restriction base="dms:Text"/>
      </xsd:simpleType>
    </xsd:element>
    <xsd:element name="lcf76f155ced4ddcb4097134ff3c332f" ma:index="21" nillable="true" ma:taxonomy="true" ma:internalName="lcf76f155ced4ddcb4097134ff3c332f" ma:taxonomyFieldName="MediaServiceImageTags" ma:displayName="画像タグ" ma:readOnly="false" ma:fieldId="{5cf76f15-5ced-4ddc-b409-7134ff3c332f}" ma:taxonomyMulti="true" ma:sspId="544751c9-2799-4505-b004-9d29a52abe04"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23c5ee03-cb0b-4afe-aa6b-42775683ab4e" elementFormDefault="qualified">
    <xsd:import namespace="http://schemas.microsoft.com/office/2006/documentManagement/types"/>
    <xsd:import namespace="http://schemas.microsoft.com/office/infopath/2007/PartnerControls"/>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element name="TaxCatchAll" ma:index="22" nillable="true" ma:displayName="Taxonomy Catch All Column" ma:hidden="true" ma:list="{ececce20-0045-47aa-8a8a-341d3bd2c04b}" ma:internalName="TaxCatchAll" ma:showField="CatchAllData" ma:web="23c5ee03-cb0b-4afe-aa6b-42775683ab4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ECF6B8A-222C-4A2F-B594-99FA1A6A1D94}">
  <ds:schemaRefs>
    <ds:schemaRef ds:uri="http://schemas.microsoft.com/office/2006/metadata/properties"/>
    <ds:schemaRef ds:uri="http://schemas.microsoft.com/office/infopath/2007/PartnerControls"/>
    <ds:schemaRef ds:uri="8f8ece85-620d-4ec8-8c6c-40e46d1e4649"/>
    <ds:schemaRef ds:uri="23c5ee03-cb0b-4afe-aa6b-42775683ab4e"/>
  </ds:schemaRefs>
</ds:datastoreItem>
</file>

<file path=customXml/itemProps2.xml><?xml version="1.0" encoding="utf-8"?>
<ds:datastoreItem xmlns:ds="http://schemas.openxmlformats.org/officeDocument/2006/customXml" ds:itemID="{A338058E-24D0-439C-BB46-08314EEEA031}">
  <ds:schemaRefs>
    <ds:schemaRef ds:uri="http://schemas.microsoft.com/sharepoint/v3/contenttype/forms"/>
  </ds:schemaRefs>
</ds:datastoreItem>
</file>

<file path=customXml/itemProps3.xml><?xml version="1.0" encoding="utf-8"?>
<ds:datastoreItem xmlns:ds="http://schemas.openxmlformats.org/officeDocument/2006/customXml" ds:itemID="{670D8E63-60A1-4143-8360-60A8042EA2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8ece85-620d-4ec8-8c6c-40e46d1e4649"/>
    <ds:schemaRef ds:uri="23c5ee03-cb0b-4afe-aa6b-42775683ab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ワークシート</vt:lpstr>
      </vt:variant>
      <vt:variant>
        <vt:i4>7</vt:i4>
      </vt:variant>
      <vt:variant>
        <vt:lpstr>名前付き一覧</vt:lpstr>
      </vt:variant>
      <vt:variant>
        <vt:i4>10</vt:i4>
      </vt:variant>
    </vt:vector>
  </HeadingPairs>
  <TitlesOfParts>
    <vt:vector size="17" baseType="lpstr">
      <vt:lpstr>資金計画書</vt:lpstr>
      <vt:lpstr>調達の概要</vt:lpstr>
      <vt:lpstr>自己資金・民間資金</vt:lpstr>
      <vt:lpstr>積算の内訳（明細入力）</vt:lpstr>
      <vt:lpstr>積算の内訳</vt:lpstr>
      <vt:lpstr>一次テーブル</vt:lpstr>
      <vt:lpstr>リストデータ</vt:lpstr>
      <vt:lpstr>資金計画書!Print_Area</vt:lpstr>
      <vt:lpstr>自己資金・民間資金!Print_Area</vt:lpstr>
      <vt:lpstr>'積算の内訳（明細入力）'!Print_Area</vt:lpstr>
      <vt:lpstr>調達の概要!Print_Area</vt:lpstr>
      <vt:lpstr>自己資金・民間資金!Print_Titles</vt:lpstr>
      <vt:lpstr>'積算の内訳（明細入力）'!Print_Titles</vt:lpstr>
      <vt:lpstr>積算の内訳!資金分配団体</vt:lpstr>
      <vt:lpstr>資金分配団体</vt:lpstr>
      <vt:lpstr>積算の内訳!実行団体</vt:lpstr>
      <vt:lpstr>実行団体</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2022-10-24T02:23:59Z</dcterms:created>
  <dcterms:modified xsi:type="dcterms:W3CDTF">2023-01-19T01:45:28Z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0x010100DF9083D8277EF04EB1F365D94B9AF89D</vt:lpwstr>
  </property>
</Properties>
</file>